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070" yWindow="3165" windowWidth="15045" windowHeight="6420" tabRatio="749"/>
  </bookViews>
  <sheets>
    <sheet name="Свод по году" sheetId="9" r:id="rId1"/>
    <sheet name="Январь" sheetId="1" r:id="rId2"/>
    <sheet name="Февраль" sheetId="2" r:id="rId3"/>
    <sheet name="Март" sheetId="3" r:id="rId4"/>
    <sheet name="Апрель" sheetId="4" r:id="rId5"/>
    <sheet name="май" sheetId="5" r:id="rId6"/>
    <sheet name="июнь" sheetId="6" r:id="rId7"/>
    <sheet name="Июль" sheetId="7" r:id="rId8"/>
    <sheet name="Август" sheetId="8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>
    <definedName name="_xlnm._FilterDatabase" localSheetId="2" hidden="1">Февраль!$A$4:$N$22</definedName>
  </definedNames>
  <calcPr calcId="144525"/>
</workbook>
</file>

<file path=xl/calcChain.xml><?xml version="1.0" encoding="utf-8"?>
<calcChain xmlns="http://schemas.openxmlformats.org/spreadsheetml/2006/main">
  <c r="N26" i="13" l="1"/>
  <c r="M26" i="13"/>
  <c r="D26" i="13"/>
  <c r="C26" i="13"/>
  <c r="N26" i="12" l="1"/>
  <c r="M26" i="12"/>
  <c r="D26" i="12"/>
  <c r="C26" i="12"/>
  <c r="N26" i="11" l="1"/>
  <c r="M26" i="11"/>
  <c r="D26" i="11"/>
  <c r="C26" i="11"/>
  <c r="N26" i="10" l="1"/>
  <c r="M26" i="10"/>
  <c r="D26" i="10"/>
  <c r="C26" i="10"/>
  <c r="N26" i="8" l="1"/>
  <c r="M26" i="8"/>
  <c r="D26" i="8"/>
  <c r="C26" i="8"/>
  <c r="N26" i="7" l="1"/>
  <c r="M26" i="7"/>
  <c r="D26" i="7"/>
  <c r="C26" i="7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Q26" i="5"/>
  <c r="C26" i="5" l="1"/>
  <c r="D26" i="5"/>
  <c r="M26" i="5"/>
  <c r="N26" i="5"/>
  <c r="P8" i="1" l="1"/>
  <c r="B6" i="1" l="1"/>
  <c r="G6" i="1"/>
  <c r="L6" i="1"/>
  <c r="B7" i="1"/>
  <c r="G7" i="1"/>
  <c r="L7" i="1"/>
  <c r="B6" i="13"/>
  <c r="G6" i="13"/>
  <c r="L6" i="13"/>
  <c r="B7" i="13"/>
  <c r="G7" i="13"/>
  <c r="L7" i="13"/>
  <c r="B6" i="12"/>
  <c r="G6" i="12"/>
  <c r="L6" i="12"/>
  <c r="B7" i="12"/>
  <c r="G7" i="12"/>
  <c r="L7" i="12"/>
  <c r="B6" i="11"/>
  <c r="G6" i="11"/>
  <c r="L6" i="11"/>
  <c r="B7" i="11"/>
  <c r="G7" i="11"/>
  <c r="L7" i="11"/>
  <c r="B6" i="10"/>
  <c r="G6" i="10"/>
  <c r="L6" i="10"/>
  <c r="B7" i="10"/>
  <c r="G7" i="10"/>
  <c r="L7" i="10"/>
  <c r="B6" i="8"/>
  <c r="G6" i="8"/>
  <c r="L6" i="8"/>
  <c r="B7" i="8"/>
  <c r="G7" i="8"/>
  <c r="L7" i="8"/>
  <c r="B6" i="7"/>
  <c r="G6" i="7"/>
  <c r="L6" i="7"/>
  <c r="B7" i="7"/>
  <c r="G7" i="7"/>
  <c r="L7" i="7"/>
  <c r="B6" i="6"/>
  <c r="G6" i="6"/>
  <c r="L6" i="6"/>
  <c r="B7" i="6"/>
  <c r="G7" i="6"/>
  <c r="L7" i="6"/>
  <c r="B6" i="5"/>
  <c r="G6" i="5"/>
  <c r="L6" i="5"/>
  <c r="B7" i="5"/>
  <c r="G7" i="5"/>
  <c r="L7" i="5"/>
  <c r="B6" i="4"/>
  <c r="G6" i="4"/>
  <c r="L6" i="4"/>
  <c r="B7" i="4"/>
  <c r="G7" i="4"/>
  <c r="L7" i="4"/>
  <c r="B6" i="3"/>
  <c r="G6" i="3"/>
  <c r="L6" i="3"/>
  <c r="B7" i="3"/>
  <c r="G7" i="3"/>
  <c r="L7" i="3"/>
  <c r="B6" i="2"/>
  <c r="G6" i="2"/>
  <c r="L6" i="2"/>
  <c r="B7" i="2"/>
  <c r="G7" i="2"/>
  <c r="L7" i="2"/>
  <c r="B9" i="1"/>
  <c r="G9" i="1"/>
  <c r="L9" i="1"/>
  <c r="B10" i="1"/>
  <c r="G10" i="1"/>
  <c r="L10" i="1"/>
  <c r="B9" i="13"/>
  <c r="G9" i="13"/>
  <c r="L9" i="13"/>
  <c r="B10" i="13"/>
  <c r="G10" i="13"/>
  <c r="L10" i="13"/>
  <c r="B9" i="12"/>
  <c r="G9" i="12"/>
  <c r="L9" i="12"/>
  <c r="B10" i="12"/>
  <c r="G10" i="12"/>
  <c r="L10" i="12"/>
  <c r="B9" i="11"/>
  <c r="G9" i="11"/>
  <c r="L9" i="11"/>
  <c r="B10" i="11"/>
  <c r="G10" i="11"/>
  <c r="L10" i="11"/>
  <c r="B9" i="10"/>
  <c r="G9" i="10"/>
  <c r="L9" i="10"/>
  <c r="B10" i="10"/>
  <c r="G10" i="10"/>
  <c r="L10" i="10"/>
  <c r="B9" i="8"/>
  <c r="G9" i="8"/>
  <c r="L9" i="8"/>
  <c r="B10" i="8"/>
  <c r="G10" i="8"/>
  <c r="L10" i="8"/>
  <c r="B9" i="7"/>
  <c r="G9" i="7"/>
  <c r="L9" i="7"/>
  <c r="B10" i="7"/>
  <c r="G10" i="7"/>
  <c r="L10" i="7"/>
  <c r="B9" i="6"/>
  <c r="G9" i="6"/>
  <c r="L9" i="6"/>
  <c r="B10" i="6"/>
  <c r="G10" i="6"/>
  <c r="L10" i="6"/>
  <c r="B9" i="5"/>
  <c r="G9" i="5"/>
  <c r="L9" i="5"/>
  <c r="B10" i="5"/>
  <c r="G10" i="5"/>
  <c r="L10" i="5"/>
  <c r="B9" i="4"/>
  <c r="G9" i="4"/>
  <c r="L9" i="4"/>
  <c r="B10" i="4"/>
  <c r="G10" i="4"/>
  <c r="L10" i="4"/>
  <c r="B9" i="3"/>
  <c r="G9" i="3"/>
  <c r="L9" i="3"/>
  <c r="B10" i="3"/>
  <c r="G10" i="3"/>
  <c r="L10" i="3"/>
  <c r="B9" i="2"/>
  <c r="G9" i="2"/>
  <c r="L9" i="2"/>
  <c r="B10" i="2"/>
  <c r="G10" i="2"/>
  <c r="L10" i="2"/>
  <c r="B12" i="1"/>
  <c r="B12" i="13"/>
  <c r="B12" i="12"/>
  <c r="B12" i="11"/>
  <c r="B12" i="10"/>
  <c r="B12" i="8"/>
  <c r="B12" i="7"/>
  <c r="B12" i="6"/>
  <c r="B12" i="5"/>
  <c r="B12" i="4"/>
  <c r="B12" i="3"/>
  <c r="B12" i="2"/>
  <c r="X5" i="2" l="1"/>
  <c r="Y5" i="2"/>
  <c r="Z5" i="2"/>
  <c r="X8" i="2"/>
  <c r="Y8" i="2"/>
  <c r="Z8" i="2"/>
  <c r="X11" i="2"/>
  <c r="Y11" i="2"/>
  <c r="Z11" i="2"/>
  <c r="X15" i="2"/>
  <c r="Y15" i="2"/>
  <c r="Z15" i="2"/>
  <c r="X23" i="2" l="1"/>
  <c r="Z23" i="2"/>
  <c r="Y23" i="2"/>
  <c r="R24" i="5" l="1"/>
  <c r="P5" i="4" l="1"/>
  <c r="K15" i="12" l="1"/>
  <c r="G12" i="10" l="1"/>
  <c r="AA7" i="2" l="1"/>
  <c r="W7" i="2"/>
  <c r="Q7" i="2" l="1"/>
  <c r="L22" i="1"/>
  <c r="G22" i="1"/>
  <c r="B22" i="1"/>
  <c r="L21" i="1"/>
  <c r="G21" i="1"/>
  <c r="B21" i="1"/>
  <c r="L20" i="1"/>
  <c r="G20" i="1"/>
  <c r="B20" i="1"/>
  <c r="L19" i="1"/>
  <c r="G19" i="1"/>
  <c r="B19" i="1"/>
  <c r="L18" i="1"/>
  <c r="G18" i="1"/>
  <c r="B18" i="1"/>
  <c r="L17" i="1"/>
  <c r="G17" i="1"/>
  <c r="B17" i="1"/>
  <c r="L16" i="1"/>
  <c r="G16" i="1"/>
  <c r="B16" i="1"/>
  <c r="P15" i="1"/>
  <c r="O15" i="1"/>
  <c r="N15" i="1"/>
  <c r="M15" i="1"/>
  <c r="K15" i="1"/>
  <c r="J15" i="1"/>
  <c r="I15" i="1"/>
  <c r="H15" i="1"/>
  <c r="F15" i="1"/>
  <c r="E15" i="1"/>
  <c r="D15" i="1"/>
  <c r="C15" i="1"/>
  <c r="L14" i="1"/>
  <c r="G14" i="1"/>
  <c r="B14" i="1"/>
  <c r="L13" i="1"/>
  <c r="G13" i="1"/>
  <c r="B13" i="1"/>
  <c r="L12" i="1"/>
  <c r="G12" i="1"/>
  <c r="P11" i="1"/>
  <c r="O11" i="1"/>
  <c r="N11" i="1"/>
  <c r="M11" i="1"/>
  <c r="K11" i="1"/>
  <c r="J11" i="1"/>
  <c r="I11" i="1"/>
  <c r="H11" i="1"/>
  <c r="F11" i="1"/>
  <c r="E11" i="1"/>
  <c r="D11" i="1"/>
  <c r="C11" i="1"/>
  <c r="O8" i="1"/>
  <c r="N8" i="1"/>
  <c r="M8" i="1"/>
  <c r="K8" i="1"/>
  <c r="J8" i="1"/>
  <c r="I8" i="1"/>
  <c r="H8" i="1"/>
  <c r="F8" i="1"/>
  <c r="E8" i="1"/>
  <c r="D8" i="1"/>
  <c r="C8" i="1"/>
  <c r="P5" i="1"/>
  <c r="O5" i="1"/>
  <c r="N5" i="1"/>
  <c r="M5" i="1"/>
  <c r="K5" i="1"/>
  <c r="J5" i="1"/>
  <c r="I5" i="1"/>
  <c r="H5" i="1"/>
  <c r="F5" i="1"/>
  <c r="E5" i="1"/>
  <c r="D5" i="1"/>
  <c r="C5" i="1"/>
  <c r="L22" i="2"/>
  <c r="AA22" i="2" s="1"/>
  <c r="G22" i="2"/>
  <c r="B22" i="2"/>
  <c r="W22" i="2" s="1"/>
  <c r="L21" i="2"/>
  <c r="AA21" i="2" s="1"/>
  <c r="G21" i="2"/>
  <c r="B21" i="2"/>
  <c r="W21" i="2" s="1"/>
  <c r="L20" i="2"/>
  <c r="AA20" i="2" s="1"/>
  <c r="G20" i="2"/>
  <c r="B20" i="2"/>
  <c r="W20" i="2" s="1"/>
  <c r="L19" i="2"/>
  <c r="AA19" i="2" s="1"/>
  <c r="G19" i="2"/>
  <c r="B19" i="2"/>
  <c r="W19" i="2" s="1"/>
  <c r="L18" i="2"/>
  <c r="AA18" i="2" s="1"/>
  <c r="G18" i="2"/>
  <c r="B18" i="2"/>
  <c r="W18" i="2" s="1"/>
  <c r="L17" i="2"/>
  <c r="AA17" i="2" s="1"/>
  <c r="G17" i="2"/>
  <c r="B17" i="2"/>
  <c r="W17" i="2" s="1"/>
  <c r="L16" i="2"/>
  <c r="AA16" i="2" s="1"/>
  <c r="G16" i="2"/>
  <c r="B16" i="2"/>
  <c r="W16" i="2" s="1"/>
  <c r="P15" i="2"/>
  <c r="O15" i="2"/>
  <c r="N15" i="2"/>
  <c r="M15" i="2"/>
  <c r="K15" i="2"/>
  <c r="J15" i="2"/>
  <c r="I15" i="2"/>
  <c r="H15" i="2"/>
  <c r="F15" i="2"/>
  <c r="E15" i="2"/>
  <c r="D15" i="2"/>
  <c r="C15" i="2"/>
  <c r="L14" i="2"/>
  <c r="AA14" i="2" s="1"/>
  <c r="G14" i="2"/>
  <c r="B14" i="2"/>
  <c r="W14" i="2" s="1"/>
  <c r="L13" i="2"/>
  <c r="AA13" i="2" s="1"/>
  <c r="G13" i="2"/>
  <c r="B13" i="2"/>
  <c r="W13" i="2" s="1"/>
  <c r="L12" i="2"/>
  <c r="AA12" i="2" s="1"/>
  <c r="G12" i="2"/>
  <c r="W12" i="2"/>
  <c r="P11" i="2"/>
  <c r="O11" i="2"/>
  <c r="N11" i="2"/>
  <c r="M11" i="2"/>
  <c r="K11" i="2"/>
  <c r="J11" i="2"/>
  <c r="I11" i="2"/>
  <c r="H11" i="2"/>
  <c r="F11" i="2"/>
  <c r="E11" i="2"/>
  <c r="D11" i="2"/>
  <c r="C11" i="2"/>
  <c r="AA10" i="2"/>
  <c r="W10" i="2"/>
  <c r="AA9" i="2"/>
  <c r="W9" i="2"/>
  <c r="P8" i="2"/>
  <c r="O8" i="2"/>
  <c r="N8" i="2"/>
  <c r="M8" i="2"/>
  <c r="K8" i="2"/>
  <c r="J8" i="2"/>
  <c r="I8" i="2"/>
  <c r="H8" i="2"/>
  <c r="F8" i="2"/>
  <c r="E8" i="2"/>
  <c r="D8" i="2"/>
  <c r="C8" i="2"/>
  <c r="AA6" i="2"/>
  <c r="AA5" i="2" s="1"/>
  <c r="G5" i="2"/>
  <c r="P5" i="2"/>
  <c r="O5" i="2"/>
  <c r="N5" i="2"/>
  <c r="M5" i="2"/>
  <c r="K5" i="2"/>
  <c r="J5" i="2"/>
  <c r="I5" i="2"/>
  <c r="H5" i="2"/>
  <c r="F5" i="2"/>
  <c r="E5" i="2"/>
  <c r="D5" i="2"/>
  <c r="C5" i="2"/>
  <c r="L22" i="3"/>
  <c r="G22" i="3"/>
  <c r="B22" i="3"/>
  <c r="L21" i="3"/>
  <c r="G21" i="3"/>
  <c r="B21" i="3"/>
  <c r="L20" i="3"/>
  <c r="G20" i="3"/>
  <c r="B20" i="3"/>
  <c r="L19" i="3"/>
  <c r="G19" i="3"/>
  <c r="B19" i="3"/>
  <c r="L18" i="3"/>
  <c r="G18" i="3"/>
  <c r="B18" i="3"/>
  <c r="L17" i="3"/>
  <c r="G17" i="3"/>
  <c r="B17" i="3"/>
  <c r="L16" i="3"/>
  <c r="G16" i="3"/>
  <c r="B16" i="3"/>
  <c r="P15" i="3"/>
  <c r="O15" i="3"/>
  <c r="N15" i="3"/>
  <c r="M15" i="3"/>
  <c r="K15" i="3"/>
  <c r="J15" i="3"/>
  <c r="I15" i="3"/>
  <c r="H15" i="3"/>
  <c r="F15" i="3"/>
  <c r="E15" i="3"/>
  <c r="D15" i="3"/>
  <c r="C15" i="3"/>
  <c r="L14" i="3"/>
  <c r="G14" i="3"/>
  <c r="B14" i="3"/>
  <c r="L13" i="3"/>
  <c r="G13" i="3"/>
  <c r="B13" i="3"/>
  <c r="L12" i="3"/>
  <c r="G12" i="3"/>
  <c r="P11" i="3"/>
  <c r="O11" i="3"/>
  <c r="N11" i="3"/>
  <c r="M11" i="3"/>
  <c r="K11" i="3"/>
  <c r="J11" i="3"/>
  <c r="I11" i="3"/>
  <c r="H11" i="3"/>
  <c r="F11" i="3"/>
  <c r="E11" i="3"/>
  <c r="D11" i="3"/>
  <c r="C11" i="3"/>
  <c r="P8" i="3"/>
  <c r="O8" i="3"/>
  <c r="N8" i="3"/>
  <c r="M8" i="3"/>
  <c r="K8" i="3"/>
  <c r="J8" i="3"/>
  <c r="I8" i="3"/>
  <c r="H8" i="3"/>
  <c r="F8" i="3"/>
  <c r="E8" i="3"/>
  <c r="D8" i="3"/>
  <c r="C8" i="3"/>
  <c r="P5" i="3"/>
  <c r="O5" i="3"/>
  <c r="N5" i="3"/>
  <c r="M5" i="3"/>
  <c r="K5" i="3"/>
  <c r="J5" i="3"/>
  <c r="I5" i="3"/>
  <c r="H5" i="3"/>
  <c r="F5" i="3"/>
  <c r="E5" i="3"/>
  <c r="D5" i="3"/>
  <c r="C5" i="3"/>
  <c r="L22" i="4"/>
  <c r="G22" i="4"/>
  <c r="B22" i="4"/>
  <c r="L21" i="4"/>
  <c r="G21" i="4"/>
  <c r="B21" i="4"/>
  <c r="L20" i="4"/>
  <c r="G20" i="4"/>
  <c r="B20" i="4"/>
  <c r="L19" i="4"/>
  <c r="G19" i="4"/>
  <c r="B19" i="4"/>
  <c r="L18" i="4"/>
  <c r="G18" i="4"/>
  <c r="B18" i="4"/>
  <c r="L17" i="4"/>
  <c r="G17" i="4"/>
  <c r="B17" i="4"/>
  <c r="L16" i="4"/>
  <c r="G16" i="4"/>
  <c r="B16" i="4"/>
  <c r="P15" i="4"/>
  <c r="O15" i="4"/>
  <c r="N15" i="4"/>
  <c r="M15" i="4"/>
  <c r="K15" i="4"/>
  <c r="J15" i="4"/>
  <c r="I15" i="4"/>
  <c r="H15" i="4"/>
  <c r="F15" i="4"/>
  <c r="E15" i="4"/>
  <c r="D15" i="4"/>
  <c r="C15" i="4"/>
  <c r="L14" i="4"/>
  <c r="G14" i="4"/>
  <c r="B14" i="4"/>
  <c r="L13" i="4"/>
  <c r="G13" i="4"/>
  <c r="B13" i="4"/>
  <c r="L12" i="4"/>
  <c r="G12" i="4"/>
  <c r="P11" i="4"/>
  <c r="O11" i="4"/>
  <c r="N11" i="4"/>
  <c r="M11" i="4"/>
  <c r="K11" i="4"/>
  <c r="J11" i="4"/>
  <c r="I11" i="4"/>
  <c r="H11" i="4"/>
  <c r="F11" i="4"/>
  <c r="E11" i="4"/>
  <c r="D11" i="4"/>
  <c r="C11" i="4"/>
  <c r="P8" i="4"/>
  <c r="O8" i="4"/>
  <c r="N8" i="4"/>
  <c r="M8" i="4"/>
  <c r="K8" i="4"/>
  <c r="J8" i="4"/>
  <c r="I8" i="4"/>
  <c r="H8" i="4"/>
  <c r="F8" i="4"/>
  <c r="E8" i="4"/>
  <c r="D8" i="4"/>
  <c r="C8" i="4"/>
  <c r="O5" i="4"/>
  <c r="N5" i="4"/>
  <c r="M5" i="4"/>
  <c r="K5" i="4"/>
  <c r="J5" i="4"/>
  <c r="I5" i="4"/>
  <c r="H5" i="4"/>
  <c r="F5" i="4"/>
  <c r="E5" i="4"/>
  <c r="D5" i="4"/>
  <c r="C5" i="4"/>
  <c r="L22" i="5"/>
  <c r="G22" i="5"/>
  <c r="B22" i="5"/>
  <c r="L21" i="5"/>
  <c r="G21" i="5"/>
  <c r="B21" i="5"/>
  <c r="L20" i="5"/>
  <c r="G20" i="5"/>
  <c r="B20" i="5"/>
  <c r="L19" i="5"/>
  <c r="G19" i="5"/>
  <c r="B19" i="5"/>
  <c r="L18" i="5"/>
  <c r="G18" i="5"/>
  <c r="B18" i="5"/>
  <c r="L17" i="5"/>
  <c r="G17" i="5"/>
  <c r="B17" i="5"/>
  <c r="L16" i="5"/>
  <c r="G16" i="5"/>
  <c r="B16" i="5"/>
  <c r="P15" i="5"/>
  <c r="O15" i="5"/>
  <c r="N15" i="5"/>
  <c r="M15" i="5"/>
  <c r="K15" i="5"/>
  <c r="J15" i="5"/>
  <c r="I15" i="5"/>
  <c r="H15" i="5"/>
  <c r="F15" i="5"/>
  <c r="E15" i="5"/>
  <c r="D15" i="5"/>
  <c r="C15" i="5"/>
  <c r="L14" i="5"/>
  <c r="G14" i="5"/>
  <c r="B14" i="5"/>
  <c r="L13" i="5"/>
  <c r="G13" i="5"/>
  <c r="B13" i="5"/>
  <c r="L12" i="5"/>
  <c r="G12" i="5"/>
  <c r="P11" i="5"/>
  <c r="O11" i="5"/>
  <c r="N11" i="5"/>
  <c r="M11" i="5"/>
  <c r="K11" i="5"/>
  <c r="J11" i="5"/>
  <c r="I11" i="5"/>
  <c r="H11" i="5"/>
  <c r="F11" i="5"/>
  <c r="E11" i="5"/>
  <c r="D11" i="5"/>
  <c r="C11" i="5"/>
  <c r="P8" i="5"/>
  <c r="O8" i="5"/>
  <c r="N8" i="5"/>
  <c r="M8" i="5"/>
  <c r="K8" i="5"/>
  <c r="J8" i="5"/>
  <c r="I8" i="5"/>
  <c r="H8" i="5"/>
  <c r="F8" i="5"/>
  <c r="E8" i="5"/>
  <c r="D8" i="5"/>
  <c r="C8" i="5"/>
  <c r="P5" i="5"/>
  <c r="O5" i="5"/>
  <c r="N5" i="5"/>
  <c r="M5" i="5"/>
  <c r="K5" i="5"/>
  <c r="J5" i="5"/>
  <c r="I5" i="5"/>
  <c r="H5" i="5"/>
  <c r="F5" i="5"/>
  <c r="E5" i="5"/>
  <c r="D5" i="5"/>
  <c r="C5" i="5"/>
  <c r="L22" i="6"/>
  <c r="G22" i="6"/>
  <c r="B22" i="6"/>
  <c r="L21" i="6"/>
  <c r="G21" i="6"/>
  <c r="B21" i="6"/>
  <c r="L20" i="6"/>
  <c r="G20" i="6"/>
  <c r="B20" i="6"/>
  <c r="L19" i="6"/>
  <c r="G19" i="6"/>
  <c r="B19" i="6"/>
  <c r="L18" i="6"/>
  <c r="G18" i="6"/>
  <c r="B18" i="6"/>
  <c r="L17" i="6"/>
  <c r="G17" i="6"/>
  <c r="B17" i="6"/>
  <c r="L16" i="6"/>
  <c r="G16" i="6"/>
  <c r="B16" i="6"/>
  <c r="P15" i="6"/>
  <c r="O15" i="6"/>
  <c r="N15" i="6"/>
  <c r="M15" i="6"/>
  <c r="K15" i="6"/>
  <c r="J15" i="6"/>
  <c r="I15" i="6"/>
  <c r="H15" i="6"/>
  <c r="F15" i="6"/>
  <c r="E15" i="6"/>
  <c r="D15" i="6"/>
  <c r="C15" i="6"/>
  <c r="L14" i="6"/>
  <c r="G14" i="6"/>
  <c r="B14" i="6"/>
  <c r="L13" i="6"/>
  <c r="G13" i="6"/>
  <c r="B13" i="6"/>
  <c r="L12" i="6"/>
  <c r="G12" i="6"/>
  <c r="P11" i="6"/>
  <c r="O11" i="6"/>
  <c r="N11" i="6"/>
  <c r="M11" i="6"/>
  <c r="K11" i="6"/>
  <c r="J11" i="6"/>
  <c r="I11" i="6"/>
  <c r="H11" i="6"/>
  <c r="F11" i="6"/>
  <c r="E11" i="6"/>
  <c r="D11" i="6"/>
  <c r="C11" i="6"/>
  <c r="P8" i="6"/>
  <c r="O8" i="6"/>
  <c r="N8" i="6"/>
  <c r="M8" i="6"/>
  <c r="K8" i="6"/>
  <c r="J8" i="6"/>
  <c r="I8" i="6"/>
  <c r="H8" i="6"/>
  <c r="F8" i="6"/>
  <c r="E8" i="6"/>
  <c r="D8" i="6"/>
  <c r="C8" i="6"/>
  <c r="P5" i="6"/>
  <c r="O5" i="6"/>
  <c r="N5" i="6"/>
  <c r="M5" i="6"/>
  <c r="K5" i="6"/>
  <c r="J5" i="6"/>
  <c r="I5" i="6"/>
  <c r="H5" i="6"/>
  <c r="F5" i="6"/>
  <c r="E5" i="6"/>
  <c r="D5" i="6"/>
  <c r="C5" i="6"/>
  <c r="L22" i="7"/>
  <c r="G22" i="7"/>
  <c r="B22" i="7"/>
  <c r="L21" i="7"/>
  <c r="G21" i="7"/>
  <c r="B21" i="7"/>
  <c r="L20" i="7"/>
  <c r="G20" i="7"/>
  <c r="B20" i="7"/>
  <c r="L19" i="7"/>
  <c r="G19" i="7"/>
  <c r="B19" i="7"/>
  <c r="L18" i="7"/>
  <c r="G18" i="7"/>
  <c r="B18" i="7"/>
  <c r="L17" i="7"/>
  <c r="G17" i="7"/>
  <c r="B17" i="7"/>
  <c r="L16" i="7"/>
  <c r="G16" i="7"/>
  <c r="B16" i="7"/>
  <c r="P15" i="7"/>
  <c r="O15" i="7"/>
  <c r="N15" i="7"/>
  <c r="M15" i="7"/>
  <c r="K15" i="7"/>
  <c r="J15" i="7"/>
  <c r="I15" i="7"/>
  <c r="H15" i="7"/>
  <c r="F15" i="7"/>
  <c r="E15" i="7"/>
  <c r="D15" i="7"/>
  <c r="C15" i="7"/>
  <c r="L14" i="7"/>
  <c r="G14" i="7"/>
  <c r="B14" i="7"/>
  <c r="L13" i="7"/>
  <c r="G13" i="7"/>
  <c r="B13" i="7"/>
  <c r="L12" i="7"/>
  <c r="G12" i="7"/>
  <c r="P11" i="7"/>
  <c r="O11" i="7"/>
  <c r="N11" i="7"/>
  <c r="M11" i="7"/>
  <c r="K11" i="7"/>
  <c r="J11" i="7"/>
  <c r="I11" i="7"/>
  <c r="H11" i="7"/>
  <c r="F11" i="7"/>
  <c r="E11" i="7"/>
  <c r="D11" i="7"/>
  <c r="C11" i="7"/>
  <c r="P8" i="7"/>
  <c r="O8" i="7"/>
  <c r="N8" i="7"/>
  <c r="M8" i="7"/>
  <c r="K8" i="7"/>
  <c r="J8" i="7"/>
  <c r="I8" i="7"/>
  <c r="H8" i="7"/>
  <c r="F8" i="7"/>
  <c r="E8" i="7"/>
  <c r="D8" i="7"/>
  <c r="C8" i="7"/>
  <c r="P5" i="7"/>
  <c r="O5" i="7"/>
  <c r="N5" i="7"/>
  <c r="M5" i="7"/>
  <c r="K5" i="7"/>
  <c r="J5" i="7"/>
  <c r="I5" i="7"/>
  <c r="H5" i="7"/>
  <c r="F5" i="7"/>
  <c r="E5" i="7"/>
  <c r="D5" i="7"/>
  <c r="C5" i="7"/>
  <c r="L22" i="8"/>
  <c r="G22" i="8"/>
  <c r="B22" i="8"/>
  <c r="L21" i="8"/>
  <c r="G21" i="8"/>
  <c r="B21" i="8"/>
  <c r="L20" i="8"/>
  <c r="G20" i="8"/>
  <c r="B20" i="8"/>
  <c r="L19" i="8"/>
  <c r="G19" i="8"/>
  <c r="B19" i="8"/>
  <c r="L18" i="8"/>
  <c r="G18" i="8"/>
  <c r="B18" i="8"/>
  <c r="L17" i="8"/>
  <c r="G17" i="8"/>
  <c r="B17" i="8"/>
  <c r="L16" i="8"/>
  <c r="G16" i="8"/>
  <c r="B16" i="8"/>
  <c r="P15" i="8"/>
  <c r="O15" i="8"/>
  <c r="N15" i="8"/>
  <c r="M15" i="8"/>
  <c r="K15" i="8"/>
  <c r="J15" i="8"/>
  <c r="I15" i="8"/>
  <c r="H15" i="8"/>
  <c r="F15" i="8"/>
  <c r="E15" i="8"/>
  <c r="D15" i="8"/>
  <c r="C15" i="8"/>
  <c r="L14" i="8"/>
  <c r="G14" i="8"/>
  <c r="B14" i="8"/>
  <c r="L13" i="8"/>
  <c r="G13" i="8"/>
  <c r="B13" i="8"/>
  <c r="L12" i="8"/>
  <c r="G12" i="8"/>
  <c r="P11" i="8"/>
  <c r="O11" i="8"/>
  <c r="N11" i="8"/>
  <c r="M11" i="8"/>
  <c r="K11" i="8"/>
  <c r="J11" i="8"/>
  <c r="I11" i="8"/>
  <c r="H11" i="8"/>
  <c r="F11" i="8"/>
  <c r="E11" i="8"/>
  <c r="D11" i="8"/>
  <c r="C11" i="8"/>
  <c r="P8" i="8"/>
  <c r="O8" i="8"/>
  <c r="N8" i="8"/>
  <c r="M8" i="8"/>
  <c r="K8" i="8"/>
  <c r="J8" i="8"/>
  <c r="I8" i="8"/>
  <c r="H8" i="8"/>
  <c r="F8" i="8"/>
  <c r="E8" i="8"/>
  <c r="D8" i="8"/>
  <c r="C8" i="8"/>
  <c r="P5" i="8"/>
  <c r="O5" i="8"/>
  <c r="N5" i="8"/>
  <c r="M5" i="8"/>
  <c r="K5" i="8"/>
  <c r="J5" i="8"/>
  <c r="I5" i="8"/>
  <c r="H5" i="8"/>
  <c r="F5" i="8"/>
  <c r="E5" i="8"/>
  <c r="D5" i="8"/>
  <c r="C5" i="8"/>
  <c r="L22" i="10"/>
  <c r="G22" i="10"/>
  <c r="B22" i="10"/>
  <c r="L21" i="10"/>
  <c r="G21" i="10"/>
  <c r="B21" i="10"/>
  <c r="L20" i="10"/>
  <c r="G20" i="10"/>
  <c r="B20" i="10"/>
  <c r="L19" i="10"/>
  <c r="G19" i="10"/>
  <c r="B19" i="10"/>
  <c r="L18" i="10"/>
  <c r="G18" i="10"/>
  <c r="B18" i="10"/>
  <c r="L17" i="10"/>
  <c r="G17" i="10"/>
  <c r="B17" i="10"/>
  <c r="L16" i="10"/>
  <c r="G16" i="10"/>
  <c r="B16" i="10"/>
  <c r="P15" i="10"/>
  <c r="O15" i="10"/>
  <c r="N15" i="10"/>
  <c r="M15" i="10"/>
  <c r="K15" i="10"/>
  <c r="J15" i="10"/>
  <c r="I15" i="10"/>
  <c r="H15" i="10"/>
  <c r="F15" i="10"/>
  <c r="E15" i="10"/>
  <c r="D15" i="10"/>
  <c r="C15" i="10"/>
  <c r="L14" i="10"/>
  <c r="G14" i="10"/>
  <c r="B14" i="10"/>
  <c r="L13" i="10"/>
  <c r="G13" i="10"/>
  <c r="B13" i="10"/>
  <c r="L12" i="10"/>
  <c r="P11" i="10"/>
  <c r="O11" i="10"/>
  <c r="N11" i="10"/>
  <c r="M11" i="10"/>
  <c r="K11" i="10"/>
  <c r="J11" i="10"/>
  <c r="I11" i="10"/>
  <c r="H11" i="10"/>
  <c r="F11" i="10"/>
  <c r="E11" i="10"/>
  <c r="D11" i="10"/>
  <c r="C11" i="10"/>
  <c r="P8" i="10"/>
  <c r="O8" i="10"/>
  <c r="N8" i="10"/>
  <c r="M8" i="10"/>
  <c r="K8" i="10"/>
  <c r="J8" i="10"/>
  <c r="I8" i="10"/>
  <c r="H8" i="10"/>
  <c r="F8" i="10"/>
  <c r="E8" i="10"/>
  <c r="D8" i="10"/>
  <c r="C8" i="10"/>
  <c r="P5" i="10"/>
  <c r="O5" i="10"/>
  <c r="N5" i="10"/>
  <c r="M5" i="10"/>
  <c r="K5" i="10"/>
  <c r="J5" i="10"/>
  <c r="I5" i="10"/>
  <c r="H5" i="10"/>
  <c r="F5" i="10"/>
  <c r="E5" i="10"/>
  <c r="D5" i="10"/>
  <c r="C5" i="10"/>
  <c r="L22" i="11"/>
  <c r="G22" i="11"/>
  <c r="B22" i="11"/>
  <c r="L21" i="11"/>
  <c r="G21" i="11"/>
  <c r="B21" i="11"/>
  <c r="L20" i="11"/>
  <c r="G20" i="11"/>
  <c r="B20" i="11"/>
  <c r="L19" i="11"/>
  <c r="G19" i="11"/>
  <c r="B19" i="11"/>
  <c r="L18" i="11"/>
  <c r="G18" i="11"/>
  <c r="B18" i="11"/>
  <c r="L17" i="11"/>
  <c r="G17" i="11"/>
  <c r="B17" i="11"/>
  <c r="L16" i="11"/>
  <c r="G16" i="11"/>
  <c r="B16" i="11"/>
  <c r="P15" i="11"/>
  <c r="O15" i="11"/>
  <c r="N15" i="11"/>
  <c r="M15" i="11"/>
  <c r="K15" i="11"/>
  <c r="J15" i="11"/>
  <c r="I15" i="11"/>
  <c r="H15" i="11"/>
  <c r="F15" i="11"/>
  <c r="E15" i="11"/>
  <c r="D15" i="11"/>
  <c r="C15" i="11"/>
  <c r="L14" i="11"/>
  <c r="G14" i="11"/>
  <c r="B14" i="11"/>
  <c r="L13" i="11"/>
  <c r="G13" i="11"/>
  <c r="B13" i="11"/>
  <c r="L12" i="11"/>
  <c r="G12" i="11"/>
  <c r="P11" i="11"/>
  <c r="O11" i="11"/>
  <c r="N11" i="11"/>
  <c r="M11" i="11"/>
  <c r="K11" i="11"/>
  <c r="J11" i="11"/>
  <c r="I11" i="11"/>
  <c r="H11" i="11"/>
  <c r="F11" i="11"/>
  <c r="E11" i="11"/>
  <c r="D11" i="11"/>
  <c r="C11" i="11"/>
  <c r="P8" i="11"/>
  <c r="O8" i="11"/>
  <c r="N8" i="11"/>
  <c r="M8" i="11"/>
  <c r="K8" i="11"/>
  <c r="J8" i="11"/>
  <c r="I8" i="11"/>
  <c r="H8" i="11"/>
  <c r="F8" i="11"/>
  <c r="E8" i="11"/>
  <c r="D8" i="11"/>
  <c r="C8" i="11"/>
  <c r="P5" i="11"/>
  <c r="O5" i="11"/>
  <c r="N5" i="11"/>
  <c r="M5" i="11"/>
  <c r="K5" i="11"/>
  <c r="J5" i="11"/>
  <c r="I5" i="11"/>
  <c r="H5" i="11"/>
  <c r="F5" i="11"/>
  <c r="E5" i="11"/>
  <c r="D5" i="11"/>
  <c r="C5" i="11"/>
  <c r="L22" i="12"/>
  <c r="G22" i="12"/>
  <c r="B22" i="12"/>
  <c r="L21" i="12"/>
  <c r="G21" i="12"/>
  <c r="B21" i="12"/>
  <c r="L20" i="12"/>
  <c r="G20" i="12"/>
  <c r="B20" i="12"/>
  <c r="L19" i="12"/>
  <c r="G19" i="12"/>
  <c r="B19" i="12"/>
  <c r="L18" i="12"/>
  <c r="G18" i="12"/>
  <c r="B18" i="12"/>
  <c r="L17" i="12"/>
  <c r="G17" i="12"/>
  <c r="B17" i="12"/>
  <c r="L16" i="12"/>
  <c r="G16" i="12"/>
  <c r="B16" i="12"/>
  <c r="P15" i="12"/>
  <c r="O15" i="12"/>
  <c r="N15" i="12"/>
  <c r="M15" i="12"/>
  <c r="J15" i="12"/>
  <c r="I15" i="12"/>
  <c r="H15" i="12"/>
  <c r="F15" i="12"/>
  <c r="E15" i="12"/>
  <c r="D15" i="12"/>
  <c r="C15" i="12"/>
  <c r="L14" i="12"/>
  <c r="G14" i="12"/>
  <c r="B14" i="12"/>
  <c r="L13" i="12"/>
  <c r="G13" i="12"/>
  <c r="B13" i="12"/>
  <c r="L12" i="12"/>
  <c r="G12" i="12"/>
  <c r="P11" i="12"/>
  <c r="O11" i="12"/>
  <c r="N11" i="12"/>
  <c r="M11" i="12"/>
  <c r="K11" i="12"/>
  <c r="J11" i="12"/>
  <c r="I11" i="12"/>
  <c r="H11" i="12"/>
  <c r="F11" i="12"/>
  <c r="E11" i="12"/>
  <c r="D11" i="12"/>
  <c r="C11" i="12"/>
  <c r="P8" i="12"/>
  <c r="O8" i="12"/>
  <c r="N8" i="12"/>
  <c r="M8" i="12"/>
  <c r="K8" i="12"/>
  <c r="J8" i="12"/>
  <c r="I8" i="12"/>
  <c r="H8" i="12"/>
  <c r="F8" i="12"/>
  <c r="E8" i="12"/>
  <c r="D8" i="12"/>
  <c r="C8" i="12"/>
  <c r="L5" i="12"/>
  <c r="P5" i="12"/>
  <c r="O5" i="12"/>
  <c r="N5" i="12"/>
  <c r="M5" i="12"/>
  <c r="K5" i="12"/>
  <c r="J5" i="12"/>
  <c r="I5" i="12"/>
  <c r="H5" i="12"/>
  <c r="F5" i="12"/>
  <c r="E5" i="12"/>
  <c r="D5" i="12"/>
  <c r="C5" i="12"/>
  <c r="M23" i="10" l="1"/>
  <c r="W11" i="2"/>
  <c r="AA8" i="2"/>
  <c r="Q17" i="5"/>
  <c r="B15" i="4"/>
  <c r="P23" i="4"/>
  <c r="B5" i="2"/>
  <c r="W6" i="2"/>
  <c r="W5" i="2" s="1"/>
  <c r="AA15" i="2"/>
  <c r="W15" i="2"/>
  <c r="AA11" i="2"/>
  <c r="W8" i="2"/>
  <c r="L15" i="5"/>
  <c r="B5" i="11"/>
  <c r="B5" i="6"/>
  <c r="B8" i="5"/>
  <c r="L15" i="3"/>
  <c r="B11" i="1"/>
  <c r="G15" i="11"/>
  <c r="L8" i="10"/>
  <c r="C23" i="1"/>
  <c r="M23" i="1"/>
  <c r="Q9" i="1"/>
  <c r="L15" i="1"/>
  <c r="B11" i="12"/>
  <c r="B15" i="12"/>
  <c r="L5" i="11"/>
  <c r="N23" i="12"/>
  <c r="Q19" i="11"/>
  <c r="B8" i="4"/>
  <c r="L11" i="4"/>
  <c r="L15" i="12"/>
  <c r="B11" i="11"/>
  <c r="Q13" i="11"/>
  <c r="L15" i="4"/>
  <c r="B8" i="2"/>
  <c r="G15" i="2"/>
  <c r="L5" i="3"/>
  <c r="B8" i="3"/>
  <c r="G15" i="12"/>
  <c r="L15" i="11"/>
  <c r="B15" i="10"/>
  <c r="Q17" i="10"/>
  <c r="M23" i="3"/>
  <c r="L15" i="10"/>
  <c r="O23" i="10"/>
  <c r="O26" i="10" s="1"/>
  <c r="L8" i="1"/>
  <c r="N23" i="11"/>
  <c r="L8" i="4"/>
  <c r="O23" i="3"/>
  <c r="N23" i="4"/>
  <c r="O23" i="1"/>
  <c r="B15" i="11"/>
  <c r="Q17" i="11"/>
  <c r="B15" i="1"/>
  <c r="Q17" i="1"/>
  <c r="B15" i="3"/>
  <c r="L11" i="2"/>
  <c r="L11" i="12"/>
  <c r="K23" i="10"/>
  <c r="K26" i="10" s="1"/>
  <c r="B11" i="10"/>
  <c r="G8" i="5"/>
  <c r="G8" i="2"/>
  <c r="I23" i="10"/>
  <c r="I26" i="10" s="1"/>
  <c r="G8" i="4"/>
  <c r="G8" i="3"/>
  <c r="H23" i="11"/>
  <c r="H26" i="11" s="1"/>
  <c r="K23" i="4"/>
  <c r="D23" i="12"/>
  <c r="C23" i="3"/>
  <c r="D23" i="11"/>
  <c r="B8" i="11"/>
  <c r="C23" i="10"/>
  <c r="D23" i="4"/>
  <c r="L5" i="6"/>
  <c r="L5" i="1"/>
  <c r="B5" i="12"/>
  <c r="B5" i="3"/>
  <c r="B5" i="10"/>
  <c r="B5" i="5"/>
  <c r="G5" i="12"/>
  <c r="G11" i="12"/>
  <c r="H23" i="12"/>
  <c r="H26" i="12" s="1"/>
  <c r="G8" i="12"/>
  <c r="B8" i="12"/>
  <c r="P23" i="12"/>
  <c r="P26" i="12" s="1"/>
  <c r="J23" i="12"/>
  <c r="J26" i="12" s="1"/>
  <c r="F23" i="12"/>
  <c r="F26" i="12" s="1"/>
  <c r="Q21" i="11"/>
  <c r="F23" i="11"/>
  <c r="F26" i="11" s="1"/>
  <c r="L11" i="11"/>
  <c r="G11" i="11"/>
  <c r="J23" i="11"/>
  <c r="J26" i="11" s="1"/>
  <c r="G8" i="11"/>
  <c r="P23" i="11"/>
  <c r="P26" i="11" s="1"/>
  <c r="Q9" i="11"/>
  <c r="Q6" i="11"/>
  <c r="Q19" i="10"/>
  <c r="G5" i="10"/>
  <c r="L5" i="10"/>
  <c r="Q7" i="10"/>
  <c r="L11" i="10"/>
  <c r="Q13" i="10"/>
  <c r="B8" i="10"/>
  <c r="Q21" i="10"/>
  <c r="E23" i="10"/>
  <c r="E26" i="10" s="1"/>
  <c r="Q9" i="10"/>
  <c r="L15" i="8"/>
  <c r="Q19" i="8"/>
  <c r="L8" i="8"/>
  <c r="B11" i="8"/>
  <c r="Q13" i="8"/>
  <c r="G15" i="8"/>
  <c r="B8" i="8"/>
  <c r="G11" i="8"/>
  <c r="M23" i="8"/>
  <c r="Q7" i="8"/>
  <c r="L11" i="8"/>
  <c r="B15" i="8"/>
  <c r="Q17" i="8"/>
  <c r="Q21" i="8"/>
  <c r="B5" i="8"/>
  <c r="O23" i="8"/>
  <c r="O26" i="8" s="1"/>
  <c r="L5" i="8"/>
  <c r="B11" i="6"/>
  <c r="Q13" i="6"/>
  <c r="Q18" i="6"/>
  <c r="Q22" i="6"/>
  <c r="Q6" i="6"/>
  <c r="L11" i="6"/>
  <c r="Q16" i="6"/>
  <c r="Q20" i="6"/>
  <c r="L8" i="6"/>
  <c r="B8" i="6"/>
  <c r="Q7" i="12"/>
  <c r="Q9" i="12"/>
  <c r="U9" i="12" s="1"/>
  <c r="Q13" i="12"/>
  <c r="Q17" i="12"/>
  <c r="U17" i="12" s="1"/>
  <c r="Q19" i="12"/>
  <c r="Q21" i="12"/>
  <c r="Q10" i="6"/>
  <c r="G8" i="6"/>
  <c r="Q20" i="5"/>
  <c r="Q17" i="2"/>
  <c r="R17" i="2" s="1"/>
  <c r="C23" i="12"/>
  <c r="E23" i="12"/>
  <c r="E26" i="12" s="1"/>
  <c r="I23" i="12"/>
  <c r="I26" i="12" s="1"/>
  <c r="K23" i="12"/>
  <c r="K26" i="12" s="1"/>
  <c r="M23" i="12"/>
  <c r="O23" i="12"/>
  <c r="O26" i="12" s="1"/>
  <c r="Q6" i="12"/>
  <c r="L8" i="12"/>
  <c r="Q10" i="12"/>
  <c r="Q12" i="12"/>
  <c r="Q14" i="12"/>
  <c r="Q16" i="12"/>
  <c r="Q18" i="12"/>
  <c r="Q20" i="12"/>
  <c r="Q22" i="12"/>
  <c r="C23" i="11"/>
  <c r="E23" i="11"/>
  <c r="E26" i="11" s="1"/>
  <c r="G5" i="11"/>
  <c r="I23" i="11"/>
  <c r="I26" i="11" s="1"/>
  <c r="K23" i="11"/>
  <c r="K26" i="11" s="1"/>
  <c r="M23" i="11"/>
  <c r="O23" i="11"/>
  <c r="O26" i="11" s="1"/>
  <c r="Q7" i="11"/>
  <c r="L8" i="11"/>
  <c r="Q10" i="11"/>
  <c r="Q12" i="11"/>
  <c r="Q14" i="11"/>
  <c r="Q16" i="11"/>
  <c r="Q18" i="11"/>
  <c r="Q20" i="11"/>
  <c r="Q22" i="11"/>
  <c r="D23" i="10"/>
  <c r="F23" i="10"/>
  <c r="F26" i="10" s="1"/>
  <c r="H23" i="10"/>
  <c r="H26" i="10" s="1"/>
  <c r="J23" i="10"/>
  <c r="J26" i="10" s="1"/>
  <c r="N23" i="10"/>
  <c r="P23" i="10"/>
  <c r="P26" i="10" s="1"/>
  <c r="Q6" i="10"/>
  <c r="G8" i="10"/>
  <c r="Q10" i="10"/>
  <c r="G11" i="10"/>
  <c r="G15" i="10"/>
  <c r="C23" i="8"/>
  <c r="E23" i="8"/>
  <c r="E26" i="8" s="1"/>
  <c r="G5" i="8"/>
  <c r="I23" i="8"/>
  <c r="I26" i="8" s="1"/>
  <c r="K23" i="8"/>
  <c r="K26" i="8" s="1"/>
  <c r="Q9" i="8"/>
  <c r="G8" i="8"/>
  <c r="D23" i="6"/>
  <c r="N23" i="6"/>
  <c r="Q13" i="4"/>
  <c r="Q10" i="3"/>
  <c r="Q13" i="3"/>
  <c r="F23" i="2"/>
  <c r="Q12" i="10"/>
  <c r="Q14" i="10"/>
  <c r="Q16" i="10"/>
  <c r="Q18" i="10"/>
  <c r="Q20" i="10"/>
  <c r="Q22" i="10"/>
  <c r="D23" i="8"/>
  <c r="F23" i="8"/>
  <c r="F26" i="8" s="1"/>
  <c r="H23" i="8"/>
  <c r="H26" i="8" s="1"/>
  <c r="J23" i="8"/>
  <c r="J26" i="8" s="1"/>
  <c r="N23" i="8"/>
  <c r="P23" i="8"/>
  <c r="P26" i="8" s="1"/>
  <c r="Q6" i="8"/>
  <c r="Q10" i="8"/>
  <c r="Q12" i="8"/>
  <c r="Q14" i="8"/>
  <c r="Q16" i="8"/>
  <c r="Q18" i="8"/>
  <c r="Q20" i="8"/>
  <c r="Q22" i="8"/>
  <c r="C23" i="6"/>
  <c r="M23" i="6"/>
  <c r="O23" i="6"/>
  <c r="B15" i="6"/>
  <c r="L15" i="6"/>
  <c r="Q17" i="6"/>
  <c r="D23" i="5"/>
  <c r="N23" i="5"/>
  <c r="L8" i="5"/>
  <c r="G15" i="5"/>
  <c r="C23" i="4"/>
  <c r="E23" i="4"/>
  <c r="M23" i="4"/>
  <c r="O23" i="4"/>
  <c r="B5" i="4"/>
  <c r="G5" i="4"/>
  <c r="Q10" i="4"/>
  <c r="B11" i="4"/>
  <c r="G15" i="4"/>
  <c r="Q17" i="4"/>
  <c r="D23" i="3"/>
  <c r="I23" i="3"/>
  <c r="N23" i="3"/>
  <c r="P23" i="3"/>
  <c r="L8" i="3"/>
  <c r="G15" i="3"/>
  <c r="Q17" i="3"/>
  <c r="O23" i="2"/>
  <c r="L8" i="2"/>
  <c r="B11" i="2"/>
  <c r="B15" i="2"/>
  <c r="L15" i="2"/>
  <c r="D23" i="1"/>
  <c r="N23" i="1"/>
  <c r="B8" i="1"/>
  <c r="Q10" i="1"/>
  <c r="L11" i="1"/>
  <c r="Q13" i="1"/>
  <c r="Q22" i="1"/>
  <c r="B8" i="7"/>
  <c r="L11" i="7"/>
  <c r="Q9" i="7"/>
  <c r="L15" i="7"/>
  <c r="I23" i="7"/>
  <c r="I26" i="7" s="1"/>
  <c r="L8" i="7"/>
  <c r="L5" i="7"/>
  <c r="Q13" i="7"/>
  <c r="U13" i="7" s="1"/>
  <c r="K23" i="7"/>
  <c r="K26" i="7" s="1"/>
  <c r="B15" i="7"/>
  <c r="Q17" i="7"/>
  <c r="O23" i="7"/>
  <c r="O26" i="7" s="1"/>
  <c r="B11" i="7"/>
  <c r="C23" i="7"/>
  <c r="H23" i="7"/>
  <c r="H26" i="7" s="1"/>
  <c r="M23" i="7"/>
  <c r="Q21" i="7"/>
  <c r="D23" i="7"/>
  <c r="N23" i="7"/>
  <c r="Q10" i="7"/>
  <c r="Q12" i="7"/>
  <c r="Q22" i="7"/>
  <c r="U22" i="7" s="1"/>
  <c r="P23" i="7"/>
  <c r="P26" i="7" s="1"/>
  <c r="G8" i="7"/>
  <c r="Q14" i="7"/>
  <c r="Q20" i="7"/>
  <c r="U20" i="7" s="1"/>
  <c r="Q6" i="7"/>
  <c r="U6" i="7" s="1"/>
  <c r="B5" i="7"/>
  <c r="G5" i="7"/>
  <c r="Q19" i="7"/>
  <c r="E23" i="7"/>
  <c r="E26" i="7" s="1"/>
  <c r="G11" i="7"/>
  <c r="Q7" i="7"/>
  <c r="F23" i="7"/>
  <c r="F26" i="7" s="1"/>
  <c r="Q16" i="7"/>
  <c r="J23" i="7"/>
  <c r="J26" i="7" s="1"/>
  <c r="G15" i="7"/>
  <c r="Q18" i="7"/>
  <c r="P23" i="6"/>
  <c r="E23" i="6"/>
  <c r="Q9" i="6"/>
  <c r="Q21" i="6"/>
  <c r="F23" i="6"/>
  <c r="Q12" i="6"/>
  <c r="Q19" i="6"/>
  <c r="G11" i="6"/>
  <c r="I23" i="6"/>
  <c r="H23" i="6"/>
  <c r="Q14" i="6"/>
  <c r="Q7" i="6"/>
  <c r="G5" i="6"/>
  <c r="K23" i="6"/>
  <c r="J23" i="6"/>
  <c r="G15" i="6"/>
  <c r="O23" i="5"/>
  <c r="O26" i="5" s="1"/>
  <c r="G11" i="5"/>
  <c r="P23" i="5"/>
  <c r="P26" i="5" s="1"/>
  <c r="L11" i="5"/>
  <c r="B15" i="5"/>
  <c r="Q22" i="5"/>
  <c r="C23" i="5"/>
  <c r="H23" i="5"/>
  <c r="H26" i="5" s="1"/>
  <c r="M23" i="5"/>
  <c r="Q10" i="5"/>
  <c r="Q6" i="5"/>
  <c r="G5" i="5"/>
  <c r="Q21" i="5"/>
  <c r="Q19" i="5"/>
  <c r="Q9" i="5"/>
  <c r="F23" i="5"/>
  <c r="F26" i="5" s="1"/>
  <c r="E23" i="5"/>
  <c r="E26" i="5" s="1"/>
  <c r="B11" i="5"/>
  <c r="J23" i="5"/>
  <c r="J26" i="5" s="1"/>
  <c r="I23" i="5"/>
  <c r="I26" i="5" s="1"/>
  <c r="Q12" i="5"/>
  <c r="K23" i="5"/>
  <c r="K26" i="5" s="1"/>
  <c r="Q13" i="5"/>
  <c r="Q14" i="5"/>
  <c r="Q16" i="5"/>
  <c r="Q18" i="5"/>
  <c r="Q7" i="5"/>
  <c r="J23" i="4"/>
  <c r="I23" i="4"/>
  <c r="Q12" i="4"/>
  <c r="G11" i="4"/>
  <c r="Q6" i="4"/>
  <c r="Q18" i="4"/>
  <c r="Q7" i="4"/>
  <c r="Q19" i="4"/>
  <c r="Q20" i="4"/>
  <c r="Q14" i="4"/>
  <c r="H23" i="4"/>
  <c r="Q22" i="4"/>
  <c r="F23" i="4"/>
  <c r="Q9" i="4"/>
  <c r="Q16" i="4"/>
  <c r="Q21" i="4"/>
  <c r="Q22" i="3"/>
  <c r="F23" i="3"/>
  <c r="K23" i="3"/>
  <c r="Q9" i="3"/>
  <c r="Q21" i="3"/>
  <c r="Q20" i="3"/>
  <c r="Q19" i="3"/>
  <c r="Q6" i="3"/>
  <c r="G5" i="3"/>
  <c r="G11" i="3"/>
  <c r="Q12" i="3"/>
  <c r="L11" i="3"/>
  <c r="B11" i="3"/>
  <c r="E23" i="3"/>
  <c r="J23" i="3"/>
  <c r="H23" i="3"/>
  <c r="Q18" i="3"/>
  <c r="Q7" i="3"/>
  <c r="U7" i="3" s="1"/>
  <c r="Q14" i="3"/>
  <c r="Q16" i="3"/>
  <c r="C23" i="2"/>
  <c r="M23" i="2"/>
  <c r="D23" i="2"/>
  <c r="N23" i="2"/>
  <c r="Q10" i="2"/>
  <c r="Q14" i="2"/>
  <c r="Q9" i="2"/>
  <c r="G11" i="2"/>
  <c r="Q13" i="2"/>
  <c r="H23" i="2"/>
  <c r="E23" i="2"/>
  <c r="K23" i="2"/>
  <c r="J23" i="2"/>
  <c r="Q12" i="2"/>
  <c r="Q19" i="2"/>
  <c r="Q21" i="2"/>
  <c r="Q20" i="2"/>
  <c r="Q6" i="2"/>
  <c r="P23" i="2"/>
  <c r="I23" i="2"/>
  <c r="Q16" i="2"/>
  <c r="Q18" i="2"/>
  <c r="Q22" i="2"/>
  <c r="Q12" i="1"/>
  <c r="K23" i="1"/>
  <c r="Q21" i="1"/>
  <c r="I23" i="1"/>
  <c r="H23" i="1"/>
  <c r="G11" i="1"/>
  <c r="P23" i="1"/>
  <c r="F23" i="1"/>
  <c r="E23" i="1"/>
  <c r="G8" i="1"/>
  <c r="Q6" i="1"/>
  <c r="B5" i="1"/>
  <c r="Q19" i="1"/>
  <c r="Q16" i="1"/>
  <c r="G15" i="1"/>
  <c r="J23" i="1"/>
  <c r="Q18" i="1"/>
  <c r="Q14" i="1"/>
  <c r="Q7" i="1"/>
  <c r="X7" i="1" s="1"/>
  <c r="G5" i="1"/>
  <c r="Q20" i="1"/>
  <c r="L5" i="2"/>
  <c r="L5" i="4"/>
  <c r="L5" i="5"/>
  <c r="L13" i="13"/>
  <c r="G13" i="13"/>
  <c r="B13" i="13"/>
  <c r="V12" i="1" l="1"/>
  <c r="X12" i="1"/>
  <c r="V10" i="1"/>
  <c r="X10" i="1"/>
  <c r="V9" i="1"/>
  <c r="X9" i="1"/>
  <c r="V14" i="1"/>
  <c r="X14" i="1"/>
  <c r="R22" i="2"/>
  <c r="C10" i="9"/>
  <c r="V6" i="1"/>
  <c r="X6" i="1"/>
  <c r="V13" i="1"/>
  <c r="X13" i="1"/>
  <c r="V22" i="1"/>
  <c r="X22" i="1"/>
  <c r="V21" i="1"/>
  <c r="X21" i="1"/>
  <c r="V20" i="1"/>
  <c r="X20" i="1"/>
  <c r="V19" i="1"/>
  <c r="X19" i="1"/>
  <c r="V18" i="1"/>
  <c r="X18" i="1"/>
  <c r="V17" i="1"/>
  <c r="X17" i="1"/>
  <c r="V16" i="1"/>
  <c r="X16" i="1"/>
  <c r="U19" i="10"/>
  <c r="U10" i="10"/>
  <c r="U20" i="10"/>
  <c r="U20" i="6"/>
  <c r="U18" i="10"/>
  <c r="U18" i="4"/>
  <c r="U22" i="10"/>
  <c r="U21" i="10"/>
  <c r="U16" i="10"/>
  <c r="U17" i="10"/>
  <c r="U16" i="5"/>
  <c r="U14" i="10"/>
  <c r="U13" i="10"/>
  <c r="U9" i="10"/>
  <c r="U12" i="10"/>
  <c r="U6" i="10"/>
  <c r="R7" i="2"/>
  <c r="V7" i="1"/>
  <c r="U7" i="10"/>
  <c r="U6" i="12"/>
  <c r="U19" i="11"/>
  <c r="U18" i="11"/>
  <c r="U16" i="11"/>
  <c r="U9" i="11"/>
  <c r="U7" i="11"/>
  <c r="U19" i="8"/>
  <c r="U18" i="8"/>
  <c r="U21" i="8"/>
  <c r="U10" i="8"/>
  <c r="U19" i="7"/>
  <c r="U18" i="7"/>
  <c r="U17" i="7"/>
  <c r="U16" i="7"/>
  <c r="U12" i="7"/>
  <c r="U19" i="6"/>
  <c r="U17" i="6"/>
  <c r="U17" i="5"/>
  <c r="Q15" i="5"/>
  <c r="U22" i="6"/>
  <c r="U21" i="5"/>
  <c r="U7" i="5"/>
  <c r="U19" i="4"/>
  <c r="AA23" i="2"/>
  <c r="W23" i="2"/>
  <c r="U21" i="3"/>
  <c r="U22" i="3"/>
  <c r="U6" i="3"/>
  <c r="U20" i="3"/>
  <c r="R18" i="2"/>
  <c r="R20" i="2"/>
  <c r="R10" i="2"/>
  <c r="Q8" i="1"/>
  <c r="L23" i="1"/>
  <c r="U16" i="4"/>
  <c r="U17" i="11"/>
  <c r="R14" i="2"/>
  <c r="U21" i="11"/>
  <c r="R16" i="2"/>
  <c r="U14" i="6"/>
  <c r="U14" i="3"/>
  <c r="U12" i="3"/>
  <c r="U12" i="6"/>
  <c r="U13" i="3"/>
  <c r="U12" i="11"/>
  <c r="U12" i="12"/>
  <c r="R13" i="2"/>
  <c r="U13" i="5"/>
  <c r="U10" i="4"/>
  <c r="U10" i="7"/>
  <c r="U9" i="8"/>
  <c r="U9" i="3"/>
  <c r="U9" i="5"/>
  <c r="U18" i="12"/>
  <c r="U18" i="3"/>
  <c r="U22" i="4"/>
  <c r="R19" i="2"/>
  <c r="U19" i="3"/>
  <c r="U18" i="5"/>
  <c r="U19" i="5"/>
  <c r="U22" i="5"/>
  <c r="U20" i="8"/>
  <c r="U20" i="11"/>
  <c r="U20" i="12"/>
  <c r="U20" i="4"/>
  <c r="U21" i="6"/>
  <c r="U21" i="12"/>
  <c r="R21" i="2"/>
  <c r="U21" i="4"/>
  <c r="U21" i="7"/>
  <c r="U22" i="8"/>
  <c r="U22" i="11"/>
  <c r="U22" i="12"/>
  <c r="U20" i="5"/>
  <c r="U19" i="12"/>
  <c r="U18" i="6"/>
  <c r="U14" i="4"/>
  <c r="U14" i="5"/>
  <c r="U14" i="7"/>
  <c r="U14" i="8"/>
  <c r="U14" i="11"/>
  <c r="U14" i="12"/>
  <c r="U17" i="3"/>
  <c r="U16" i="8"/>
  <c r="U16" i="12"/>
  <c r="U17" i="8"/>
  <c r="U16" i="3"/>
  <c r="U17" i="4"/>
  <c r="U16" i="6"/>
  <c r="U13" i="4"/>
  <c r="U13" i="8"/>
  <c r="U12" i="4"/>
  <c r="U12" i="8"/>
  <c r="U13" i="6"/>
  <c r="U13" i="11"/>
  <c r="R12" i="2"/>
  <c r="U12" i="5"/>
  <c r="U13" i="12"/>
  <c r="R9" i="2"/>
  <c r="U10" i="5"/>
  <c r="U9" i="6"/>
  <c r="U9" i="4"/>
  <c r="U9" i="7"/>
  <c r="U10" i="3"/>
  <c r="U10" i="11"/>
  <c r="U10" i="12"/>
  <c r="U10" i="6"/>
  <c r="U6" i="5"/>
  <c r="U7" i="7"/>
  <c r="U7" i="4"/>
  <c r="R6" i="2"/>
  <c r="U7" i="12"/>
  <c r="U6" i="6"/>
  <c r="U7" i="8"/>
  <c r="U6" i="11"/>
  <c r="U6" i="4"/>
  <c r="U7" i="6"/>
  <c r="U6" i="8"/>
  <c r="Q15" i="12"/>
  <c r="Q11" i="12"/>
  <c r="B23" i="12"/>
  <c r="B26" i="12" s="1"/>
  <c r="L23" i="10"/>
  <c r="L26" i="10" s="1"/>
  <c r="Q11" i="10"/>
  <c r="B23" i="10"/>
  <c r="B26" i="10" s="1"/>
  <c r="Q8" i="5"/>
  <c r="Q5" i="3"/>
  <c r="Q11" i="1"/>
  <c r="Q8" i="2"/>
  <c r="B23" i="3"/>
  <c r="Q15" i="1"/>
  <c r="Q5" i="1"/>
  <c r="Q8" i="10"/>
  <c r="Q5" i="10"/>
  <c r="Q13" i="13"/>
  <c r="U13" i="13" s="1"/>
  <c r="L23" i="3"/>
  <c r="Q8" i="3"/>
  <c r="Q15" i="4"/>
  <c r="Q5" i="11"/>
  <c r="F10" i="9"/>
  <c r="B23" i="2"/>
  <c r="B23" i="4"/>
  <c r="B23" i="11"/>
  <c r="B26" i="11" s="1"/>
  <c r="Q15" i="3"/>
  <c r="Q15" i="6"/>
  <c r="L23" i="11"/>
  <c r="L26" i="11" s="1"/>
  <c r="Q15" i="11"/>
  <c r="Q15" i="2"/>
  <c r="Q15" i="10"/>
  <c r="K10" i="9"/>
  <c r="Q8" i="4"/>
  <c r="G11" i="9"/>
  <c r="E11" i="9"/>
  <c r="B23" i="1"/>
  <c r="Q11" i="6"/>
  <c r="C11" i="9"/>
  <c r="L11" i="9"/>
  <c r="M11" i="9"/>
  <c r="Q11" i="4"/>
  <c r="L23" i="6"/>
  <c r="G23" i="4"/>
  <c r="G23" i="12"/>
  <c r="G26" i="12" s="1"/>
  <c r="F11" i="9"/>
  <c r="Q8" i="12"/>
  <c r="E10" i="9"/>
  <c r="Q8" i="6"/>
  <c r="Q5" i="6"/>
  <c r="Q5" i="12"/>
  <c r="D12" i="9"/>
  <c r="L23" i="12"/>
  <c r="L26" i="12" s="1"/>
  <c r="M13" i="9"/>
  <c r="L13" i="9"/>
  <c r="Q11" i="11"/>
  <c r="Q8" i="11"/>
  <c r="L12" i="9"/>
  <c r="G23" i="11"/>
  <c r="G26" i="11" s="1"/>
  <c r="K12" i="9"/>
  <c r="Q11" i="8"/>
  <c r="Q15" i="8"/>
  <c r="Q8" i="8"/>
  <c r="Q5" i="8"/>
  <c r="B23" i="8"/>
  <c r="B26" i="8" s="1"/>
  <c r="L23" i="8"/>
  <c r="L26" i="8" s="1"/>
  <c r="J10" i="9"/>
  <c r="H12" i="9"/>
  <c r="H10" i="9"/>
  <c r="B23" i="6"/>
  <c r="J13" i="9"/>
  <c r="G23" i="8"/>
  <c r="G26" i="8" s="1"/>
  <c r="K13" i="9"/>
  <c r="M10" i="9"/>
  <c r="C12" i="9"/>
  <c r="D11" i="9"/>
  <c r="D13" i="9"/>
  <c r="D10" i="9"/>
  <c r="Q11" i="2"/>
  <c r="E12" i="9"/>
  <c r="F12" i="9"/>
  <c r="H11" i="9"/>
  <c r="H13" i="9"/>
  <c r="J11" i="9"/>
  <c r="J12" i="9"/>
  <c r="K11" i="9"/>
  <c r="L10" i="9"/>
  <c r="M12" i="9"/>
  <c r="G23" i="10"/>
  <c r="G26" i="10" s="1"/>
  <c r="I10" i="9"/>
  <c r="Q15" i="7"/>
  <c r="L23" i="7"/>
  <c r="L26" i="7" s="1"/>
  <c r="Q11" i="7"/>
  <c r="Q8" i="7"/>
  <c r="I11" i="9"/>
  <c r="B23" i="7"/>
  <c r="B26" i="7" s="1"/>
  <c r="Q5" i="7"/>
  <c r="G23" i="7"/>
  <c r="G26" i="7" s="1"/>
  <c r="I13" i="9"/>
  <c r="I12" i="9"/>
  <c r="G23" i="6"/>
  <c r="G23" i="5"/>
  <c r="G26" i="5" s="1"/>
  <c r="Q11" i="5"/>
  <c r="G10" i="9"/>
  <c r="B23" i="5"/>
  <c r="B26" i="5" s="1"/>
  <c r="G12" i="9"/>
  <c r="G13" i="9"/>
  <c r="F13" i="9"/>
  <c r="E13" i="9"/>
  <c r="G23" i="3"/>
  <c r="Q11" i="3"/>
  <c r="G23" i="2"/>
  <c r="C13" i="9"/>
  <c r="G23" i="1"/>
  <c r="L23" i="2"/>
  <c r="Q5" i="2"/>
  <c r="Q5" i="4"/>
  <c r="L23" i="4"/>
  <c r="L23" i="5"/>
  <c r="L26" i="5" s="1"/>
  <c r="Q5" i="5"/>
  <c r="L22" i="13"/>
  <c r="G22" i="13"/>
  <c r="B22" i="13"/>
  <c r="L18" i="13"/>
  <c r="G18" i="13"/>
  <c r="B18" i="13"/>
  <c r="L21" i="13"/>
  <c r="G21" i="13"/>
  <c r="B21" i="13"/>
  <c r="L20" i="13"/>
  <c r="G20" i="13"/>
  <c r="B20" i="13"/>
  <c r="L19" i="13"/>
  <c r="G19" i="13"/>
  <c r="B19" i="13"/>
  <c r="L17" i="13"/>
  <c r="G17" i="13"/>
  <c r="B17" i="13"/>
  <c r="L16" i="13"/>
  <c r="G16" i="13"/>
  <c r="B16" i="13"/>
  <c r="P15" i="13"/>
  <c r="O15" i="13"/>
  <c r="N15" i="13"/>
  <c r="M15" i="13"/>
  <c r="K15" i="13"/>
  <c r="J15" i="13"/>
  <c r="I15" i="13"/>
  <c r="H15" i="13"/>
  <c r="F15" i="13"/>
  <c r="E15" i="13"/>
  <c r="D15" i="13"/>
  <c r="C15" i="13"/>
  <c r="L14" i="13"/>
  <c r="G14" i="13"/>
  <c r="B14" i="13"/>
  <c r="L12" i="13"/>
  <c r="L11" i="13" s="1"/>
  <c r="G12" i="13"/>
  <c r="B11" i="13"/>
  <c r="P11" i="13"/>
  <c r="O11" i="13"/>
  <c r="N11" i="13"/>
  <c r="M11" i="13"/>
  <c r="K11" i="13"/>
  <c r="J11" i="13"/>
  <c r="I11" i="13"/>
  <c r="H11" i="13"/>
  <c r="F11" i="13"/>
  <c r="E11" i="13"/>
  <c r="D11" i="13"/>
  <c r="C11" i="13"/>
  <c r="P8" i="13"/>
  <c r="O8" i="13"/>
  <c r="N8" i="13"/>
  <c r="M8" i="13"/>
  <c r="K8" i="13"/>
  <c r="J8" i="13"/>
  <c r="I8" i="13"/>
  <c r="H8" i="13"/>
  <c r="F8" i="13"/>
  <c r="E8" i="13"/>
  <c r="D8" i="13"/>
  <c r="C8" i="13"/>
  <c r="P5" i="13"/>
  <c r="O5" i="13"/>
  <c r="N5" i="13"/>
  <c r="M5" i="13"/>
  <c r="K5" i="13"/>
  <c r="J5" i="13"/>
  <c r="I5" i="13"/>
  <c r="H5" i="13"/>
  <c r="F5" i="13"/>
  <c r="E5" i="13"/>
  <c r="D5" i="13"/>
  <c r="C5" i="13"/>
  <c r="U8" i="6" l="1"/>
  <c r="V8" i="1"/>
  <c r="X8" i="1"/>
  <c r="R11" i="2"/>
  <c r="V5" i="1"/>
  <c r="X5" i="1"/>
  <c r="V11" i="1"/>
  <c r="X11" i="1"/>
  <c r="V15" i="1"/>
  <c r="X15" i="1"/>
  <c r="U11" i="3"/>
  <c r="U8" i="3"/>
  <c r="U15" i="10"/>
  <c r="R5" i="2"/>
  <c r="U8" i="10"/>
  <c r="R8" i="2"/>
  <c r="U11" i="10"/>
  <c r="U5" i="6"/>
  <c r="U5" i="10"/>
  <c r="U5" i="11"/>
  <c r="U15" i="6"/>
  <c r="U5" i="3"/>
  <c r="U15" i="4"/>
  <c r="U11" i="11"/>
  <c r="R15" i="2"/>
  <c r="U11" i="7"/>
  <c r="U11" i="5"/>
  <c r="U8" i="11"/>
  <c r="U8" i="5"/>
  <c r="U15" i="7"/>
  <c r="U15" i="3"/>
  <c r="U15" i="12"/>
  <c r="U15" i="5"/>
  <c r="U15" i="8"/>
  <c r="U15" i="11"/>
  <c r="U11" i="8"/>
  <c r="U11" i="12"/>
  <c r="U11" i="4"/>
  <c r="U11" i="6"/>
  <c r="U8" i="7"/>
  <c r="U8" i="4"/>
  <c r="U8" i="8"/>
  <c r="U8" i="12"/>
  <c r="U5" i="12"/>
  <c r="U5" i="5"/>
  <c r="U5" i="4"/>
  <c r="U5" i="7"/>
  <c r="U5" i="8"/>
  <c r="Q23" i="10"/>
  <c r="Q26" i="10" s="1"/>
  <c r="Q23" i="3"/>
  <c r="Q6" i="13"/>
  <c r="U6" i="13" s="1"/>
  <c r="Q19" i="13"/>
  <c r="U19" i="13" s="1"/>
  <c r="Q22" i="13"/>
  <c r="U22" i="13" s="1"/>
  <c r="G11" i="13"/>
  <c r="Q11" i="13" s="1"/>
  <c r="U11" i="13" s="1"/>
  <c r="Q12" i="13"/>
  <c r="U12" i="13" s="1"/>
  <c r="Q18" i="13"/>
  <c r="U18" i="13" s="1"/>
  <c r="Q7" i="13"/>
  <c r="U7" i="13" s="1"/>
  <c r="Q14" i="13"/>
  <c r="U14" i="13" s="1"/>
  <c r="Q20" i="13"/>
  <c r="U20" i="13" s="1"/>
  <c r="Q23" i="11"/>
  <c r="Q26" i="11" s="1"/>
  <c r="Q10" i="13"/>
  <c r="U10" i="13" s="1"/>
  <c r="Q17" i="13"/>
  <c r="U17" i="13" s="1"/>
  <c r="Q9" i="13"/>
  <c r="U9" i="13" s="1"/>
  <c r="Q16" i="13"/>
  <c r="U16" i="13" s="1"/>
  <c r="Q21" i="13"/>
  <c r="U21" i="13" s="1"/>
  <c r="Q23" i="1"/>
  <c r="X23" i="1" s="1"/>
  <c r="B15" i="13"/>
  <c r="Q23" i="12"/>
  <c r="Q23" i="4"/>
  <c r="Q23" i="6"/>
  <c r="D23" i="13"/>
  <c r="N23" i="13"/>
  <c r="C23" i="13"/>
  <c r="F23" i="13"/>
  <c r="F26" i="13" s="1"/>
  <c r="Q23" i="8"/>
  <c r="Q26" i="8" s="1"/>
  <c r="M23" i="13"/>
  <c r="O23" i="13"/>
  <c r="O26" i="13" s="1"/>
  <c r="B8" i="13"/>
  <c r="L8" i="13"/>
  <c r="G15" i="13"/>
  <c r="Q23" i="7"/>
  <c r="Q26" i="7" s="1"/>
  <c r="Q23" i="5"/>
  <c r="Q23" i="2"/>
  <c r="Q25" i="2" s="1"/>
  <c r="G8" i="13"/>
  <c r="L5" i="13"/>
  <c r="B5" i="13"/>
  <c r="G5" i="13"/>
  <c r="L15" i="13"/>
  <c r="K23" i="13"/>
  <c r="K26" i="13" s="1"/>
  <c r="H23" i="13"/>
  <c r="H26" i="13" s="1"/>
  <c r="I23" i="13"/>
  <c r="I26" i="13" s="1"/>
  <c r="E23" i="13"/>
  <c r="E26" i="13" s="1"/>
  <c r="J23" i="13"/>
  <c r="J26" i="13" s="1"/>
  <c r="P23" i="13"/>
  <c r="P26" i="13" s="1"/>
  <c r="Q24" i="12" l="1"/>
  <c r="Q26" i="12"/>
  <c r="Q24" i="1"/>
  <c r="V23" i="1"/>
  <c r="Q24" i="10"/>
  <c r="U23" i="10"/>
  <c r="Q24" i="2"/>
  <c r="Q5" i="13"/>
  <c r="U5" i="13" s="1"/>
  <c r="Q24" i="5"/>
  <c r="U23" i="5"/>
  <c r="R25" i="5"/>
  <c r="U23" i="7"/>
  <c r="R23" i="2"/>
  <c r="U23" i="12"/>
  <c r="Q24" i="11"/>
  <c r="U23" i="11"/>
  <c r="Q24" i="8"/>
  <c r="U23" i="8"/>
  <c r="Q24" i="6"/>
  <c r="U23" i="6"/>
  <c r="Q24" i="4"/>
  <c r="U23" i="4"/>
  <c r="Q24" i="3"/>
  <c r="U23" i="3"/>
  <c r="Q8" i="13"/>
  <c r="U8" i="13" s="1"/>
  <c r="Q15" i="13"/>
  <c r="U15" i="13" s="1"/>
  <c r="N11" i="9"/>
  <c r="N10" i="9"/>
  <c r="B23" i="13"/>
  <c r="B26" i="13" s="1"/>
  <c r="G23" i="13"/>
  <c r="G26" i="13" s="1"/>
  <c r="N13" i="9"/>
  <c r="L23" i="13"/>
  <c r="L26" i="13" s="1"/>
  <c r="Q24" i="7"/>
  <c r="N12" i="9"/>
  <c r="U24" i="10" l="1"/>
  <c r="Q23" i="13"/>
  <c r="U23" i="13" l="1"/>
  <c r="Q26" i="13"/>
</calcChain>
</file>

<file path=xl/sharedStrings.xml><?xml version="1.0" encoding="utf-8"?>
<sst xmlns="http://schemas.openxmlformats.org/spreadsheetml/2006/main" count="568" uniqueCount="82">
  <si>
    <t>Филиал</t>
  </si>
  <si>
    <t>Ангарские ЭС, в  т.ч.</t>
  </si>
  <si>
    <t>Ангарск</t>
  </si>
  <si>
    <t>Усолье</t>
  </si>
  <si>
    <t>Иркутские ЭС</t>
  </si>
  <si>
    <t xml:space="preserve">Иркутск </t>
  </si>
  <si>
    <t>Слюдянка</t>
  </si>
  <si>
    <t>Нижнеудинские ЭС , в  т.ч.</t>
  </si>
  <si>
    <t xml:space="preserve">Нижнеудинск </t>
  </si>
  <si>
    <t>Тулун</t>
  </si>
  <si>
    <t>Усть-Кутские ЭС</t>
  </si>
  <si>
    <t>Саянские ЭС , в  т.ч.</t>
  </si>
  <si>
    <t>Саянск</t>
  </si>
  <si>
    <t>Зима</t>
  </si>
  <si>
    <t>Усть-Ордынские ЭС</t>
  </si>
  <si>
    <t>Черемховские ЭС</t>
  </si>
  <si>
    <t>Тайшетские ЭС</t>
  </si>
  <si>
    <t>Киренские ЭС</t>
  </si>
  <si>
    <t>Мамско-Чуйские ЭС</t>
  </si>
  <si>
    <t>ВН</t>
  </si>
  <si>
    <t>Юр.лица</t>
  </si>
  <si>
    <t>Физ.лица</t>
  </si>
  <si>
    <t>Физические лица</t>
  </si>
  <si>
    <t>Юридические лица</t>
  </si>
  <si>
    <t>Итого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</si>
  <si>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года.</t>
  </si>
  <si>
    <t>ОГУЭП "Облкоммунэнерго", Иркутская область</t>
  </si>
  <si>
    <t>Наименовние сетевой организации</t>
  </si>
  <si>
    <t>За</t>
  </si>
  <si>
    <t>№ п/п</t>
  </si>
  <si>
    <t>Наименование составляющей показателя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</si>
  <si>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</si>
  <si>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</si>
  <si>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</si>
  <si>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</si>
  <si>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</si>
  <si>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</si>
  <si>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</si>
  <si>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</si>
  <si>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</si>
  <si>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</si>
  <si>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</si>
  <si>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</si>
  <si>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</si>
  <si>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1.1.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</si>
  <si>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</si>
  <si>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</si>
  <si>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</si>
  <si>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</si>
  <si>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</si>
  <si>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</si>
  <si>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</si>
  <si>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t>Исп. Ведущий инженер отдела контроля и анализа
объемов транспорта электроэнергии
Гаськов М.В.</t>
  </si>
  <si>
    <t>ОДПУ</t>
  </si>
  <si>
    <t>Саянские ЭС</t>
  </si>
  <si>
    <t>Физ</t>
  </si>
  <si>
    <t>Юр</t>
  </si>
  <si>
    <t>МКД</t>
  </si>
  <si>
    <t>III</t>
  </si>
  <si>
    <t>I</t>
  </si>
  <si>
    <t>II</t>
  </si>
  <si>
    <t>Категории надежности</t>
  </si>
  <si>
    <t>СН-1</t>
  </si>
  <si>
    <t>СН-2</t>
  </si>
  <si>
    <t>НН</t>
  </si>
  <si>
    <t>ФЛ</t>
  </si>
  <si>
    <t>ЮЛ</t>
  </si>
  <si>
    <t>Замечания по уровням напряжения</t>
  </si>
  <si>
    <t>Замечания по уровням напряжения по точкам поставки</t>
  </si>
  <si>
    <t xml:space="preserve">4физ - 1-й и 1физ - 2-й </t>
  </si>
  <si>
    <t>2 без уровня</t>
  </si>
  <si>
    <t>1физ - 1-й кат</t>
  </si>
  <si>
    <t>2физ - 2-й кат</t>
  </si>
  <si>
    <t>Ушли в БЭСК</t>
  </si>
  <si>
    <t>Продали</t>
  </si>
  <si>
    <t>Переселение из ветхого жилья, Но в дома, кот. подключены не от наших сетей</t>
  </si>
  <si>
    <t>2022 год</t>
  </si>
  <si>
    <t>`-2т.у Оборонэнерго</t>
  </si>
  <si>
    <t>` Ликвидирован питребитель ГСК "Сибиряк"</t>
  </si>
  <si>
    <t>Исправлен уровень с СН-1 на СН-2 Забитуйская СОШ</t>
  </si>
  <si>
    <t>35 кВ ООО Лесэкспорт договор окончен 01.10.2022</t>
  </si>
  <si>
    <t>35 кВ Новый потребитель ООО "Феникс"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</si>
</sst>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₽_-;\-* #,##0\ _₽_-;_-* &quot;-&quot;??\ _₽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u/>
      <sz val="8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8" fillId="0" borderId="0"/>
    <xf numFmtId="0" fontId="12" fillId="0" borderId="0"/>
    <xf numFmtId="0" fontId="11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8" fillId="0" borderId="0" applyNumberFormat="0" applyFill="0" applyBorder="0" applyAlignment="0" applyProtection="0"/>
  </cellStyleXfs>
  <cellXfs count="205">
    <xf numFmtId="0" fontId="0" fillId="0" borderId="0" xfId="0"/>
    <xf numFmtId="0" fontId="16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4" xfId="0" applyBorder="1"/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16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23" fillId="0" borderId="2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7" xfId="0" applyNumberFormat="1" applyBorder="1" applyAlignment="1">
      <alignment horizontal="left" vertical="center"/>
    </xf>
    <xf numFmtId="164" fontId="14" fillId="0" borderId="14" xfId="0" applyNumberFormat="1" applyFont="1" applyBorder="1" applyAlignment="1">
      <alignment horizontal="left" vertical="center"/>
    </xf>
    <xf numFmtId="164" fontId="16" fillId="0" borderId="14" xfId="0" applyNumberFormat="1" applyFont="1" applyFill="1" applyBorder="1" applyAlignment="1">
      <alignment horizontal="left" vertical="center"/>
    </xf>
    <xf numFmtId="164" fontId="16" fillId="0" borderId="14" xfId="0" applyNumberFormat="1" applyFont="1" applyBorder="1" applyAlignment="1">
      <alignment horizontal="left" vertical="center"/>
    </xf>
    <xf numFmtId="0" fontId="15" fillId="0" borderId="20" xfId="0" quotePrefix="1" applyFont="1" applyFill="1" applyBorder="1" applyAlignment="1">
      <alignment horizontal="left" vertical="center"/>
    </xf>
    <xf numFmtId="0" fontId="17" fillId="0" borderId="34" xfId="0" quotePrefix="1" applyFont="1" applyFill="1" applyBorder="1" applyAlignment="1">
      <alignment horizontal="right" vertical="center"/>
    </xf>
    <xf numFmtId="0" fontId="15" fillId="0" borderId="34" xfId="0" quotePrefix="1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7" fillId="0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4" fontId="0" fillId="0" borderId="2" xfId="0" applyNumberFormat="1" applyFill="1" applyBorder="1" applyAlignment="1">
      <alignment horizontal="left" vertical="center"/>
    </xf>
    <xf numFmtId="164" fontId="0" fillId="0" borderId="15" xfId="0" applyNumberForma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8" fillId="0" borderId="6" xfId="17" applyFill="1" applyBorder="1" applyAlignment="1">
      <alignment horizontal="center" vertical="center"/>
    </xf>
    <xf numFmtId="0" fontId="28" fillId="0" borderId="6" xfId="17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0" xfId="0" applyFont="1"/>
    <xf numFmtId="0" fontId="29" fillId="0" borderId="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3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18">
    <cellStyle name="Гиперссылка" xfId="17" builtinId="8"/>
    <cellStyle name="Обычный" xfId="0" builtinId="0"/>
    <cellStyle name="Обычный 10" xfId="15"/>
    <cellStyle name="Обычный 11" xfId="16"/>
    <cellStyle name="Обычный 14" xfId="7"/>
    <cellStyle name="Обычный 16" xfId="8"/>
    <cellStyle name="Обычный 17" xfId="5"/>
    <cellStyle name="Обычный 2" xfId="1"/>
    <cellStyle name="Обычный 2 6" xfId="4"/>
    <cellStyle name="Обычный 3" xfId="9"/>
    <cellStyle name="Обычный 4" xfId="6"/>
    <cellStyle name="Обычный 4 2 3" xfId="3"/>
    <cellStyle name="Обычный 4 2 3 19" xfId="2"/>
    <cellStyle name="Обычный 5" xfId="10"/>
    <cellStyle name="Обычный 6" xfId="11"/>
    <cellStyle name="Обычный 7" xfId="12"/>
    <cellStyle name="Обычный 8" xfId="13"/>
    <cellStyle name="Обычный 9" xfId="14"/>
  </cellStyles>
  <dxfs count="14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90675" cy="552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52575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52575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52575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61925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61925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5" name="Прямая соединительная линия 4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619250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O23"/>
  <sheetViews>
    <sheetView tabSelected="1" zoomScale="85" zoomScaleNormal="85" workbookViewId="0">
      <selection activeCell="R9" sqref="R9"/>
    </sheetView>
  </sheetViews>
  <sheetFormatPr defaultRowHeight="15" x14ac:dyDescent="0.25"/>
  <cols>
    <col min="2" max="2" width="68.28515625" customWidth="1"/>
    <col min="4" max="10" width="9.140625" customWidth="1"/>
    <col min="11" max="11" width="9.28515625" customWidth="1"/>
    <col min="12" max="14" width="9.140625" customWidth="1"/>
  </cols>
  <sheetData>
    <row r="2" spans="1:15" ht="46.5" customHeight="1" x14ac:dyDescent="0.25">
      <c r="A2" s="146" t="s">
        <v>25</v>
      </c>
      <c r="B2" s="146"/>
      <c r="C2" s="146"/>
      <c r="D2" s="146"/>
      <c r="E2" s="146"/>
      <c r="F2" s="146"/>
      <c r="G2" s="146"/>
      <c r="H2" s="146"/>
      <c r="I2" s="146"/>
    </row>
    <row r="4" spans="1:15" ht="15.75" thickBot="1" x14ac:dyDescent="0.3">
      <c r="A4" s="147" t="s">
        <v>26</v>
      </c>
      <c r="B4" s="147"/>
      <c r="C4" s="147"/>
    </row>
    <row r="5" spans="1:15" x14ac:dyDescent="0.25">
      <c r="B5" s="8" t="s">
        <v>27</v>
      </c>
    </row>
    <row r="6" spans="1:15" ht="15.75" thickBot="1" x14ac:dyDescent="0.3">
      <c r="A6" t="s">
        <v>28</v>
      </c>
      <c r="B6" s="9" t="s">
        <v>76</v>
      </c>
    </row>
    <row r="7" spans="1:15" ht="15.75" thickBot="1" x14ac:dyDescent="0.3"/>
    <row r="8" spans="1:15" ht="15.75" thickBot="1" x14ac:dyDescent="0.3">
      <c r="A8" s="10" t="s">
        <v>29</v>
      </c>
      <c r="B8" s="10" t="s">
        <v>30</v>
      </c>
      <c r="C8" s="148" t="s">
        <v>76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1"/>
    </row>
    <row r="9" spans="1:15" ht="45.75" thickBot="1" x14ac:dyDescent="0.3">
      <c r="A9" s="10">
        <v>1</v>
      </c>
      <c r="B9" s="12" t="s">
        <v>31</v>
      </c>
      <c r="C9" s="120" t="s">
        <v>32</v>
      </c>
      <c r="D9" s="121" t="s">
        <v>33</v>
      </c>
      <c r="E9" s="121" t="s">
        <v>34</v>
      </c>
      <c r="F9" s="121" t="s">
        <v>35</v>
      </c>
      <c r="G9" s="121" t="s">
        <v>36</v>
      </c>
      <c r="H9" s="121" t="s">
        <v>37</v>
      </c>
      <c r="I9" s="121" t="s">
        <v>38</v>
      </c>
      <c r="J9" s="121" t="s">
        <v>39</v>
      </c>
      <c r="K9" s="121" t="s">
        <v>40</v>
      </c>
      <c r="L9" s="121" t="s">
        <v>41</v>
      </c>
      <c r="M9" s="121" t="s">
        <v>42</v>
      </c>
      <c r="N9" s="121" t="s">
        <v>43</v>
      </c>
    </row>
    <row r="10" spans="1:15" ht="15.75" thickBot="1" x14ac:dyDescent="0.3">
      <c r="A10" s="10" t="s">
        <v>44</v>
      </c>
      <c r="B10" s="10" t="s">
        <v>45</v>
      </c>
      <c r="C10" s="13">
        <f>Январь!$C$23+Январь!$H$23+Январь!$M$23</f>
        <v>1</v>
      </c>
      <c r="D10" s="13">
        <f>Февраль!$C$23+Февраль!$H$23+Февраль!$M$23</f>
        <v>1</v>
      </c>
      <c r="E10" s="13">
        <f>Март!$C$23+Март!$H$23+Март!$M$23</f>
        <v>1</v>
      </c>
      <c r="F10" s="13">
        <f>Апрель!$C$23+Апрель!$H$23+Апрель!$M$23</f>
        <v>1</v>
      </c>
      <c r="G10" s="13">
        <f>май!$C$23+май!$H$23+май!$M$23</f>
        <v>1</v>
      </c>
      <c r="H10" s="13">
        <f>июнь!$C$23+июнь!$H$23+июнь!$M$23</f>
        <v>1</v>
      </c>
      <c r="I10" s="13">
        <f>Июль!$C$23+Июль!$H$23+Июль!$M$23</f>
        <v>1</v>
      </c>
      <c r="J10" s="13">
        <f>Август!$C$23+Август!$H$23+Август!$M$23</f>
        <v>1</v>
      </c>
      <c r="K10" s="13">
        <f>сентябрь!$C$23+сентябрь!$H$23+сентябрь!$M$23</f>
        <v>1</v>
      </c>
      <c r="L10" s="13">
        <f>октябрь!$C$23+октябрь!$H$23+октябрь!$M$23</f>
        <v>1</v>
      </c>
      <c r="M10" s="13">
        <f>ноябрь!$C$23+ноябрь!$H$23+ноябрь!$M$23</f>
        <v>1</v>
      </c>
      <c r="N10" s="13">
        <f>декабрь!$C$23+декабрь!$H$23+декабрь!$M$23</f>
        <v>1</v>
      </c>
    </row>
    <row r="11" spans="1:15" ht="15.75" thickBot="1" x14ac:dyDescent="0.3">
      <c r="A11" s="10" t="s">
        <v>46</v>
      </c>
      <c r="B11" s="10" t="s">
        <v>47</v>
      </c>
      <c r="C11" s="13">
        <f>Январь!$D$23+Январь!$I$23+Январь!$N$23</f>
        <v>31</v>
      </c>
      <c r="D11" s="13">
        <f>Февраль!$D$23+Февраль!$I$23+Февраль!$N$23</f>
        <v>31</v>
      </c>
      <c r="E11" s="13">
        <f>Март!$D$23+Март!$I$23+Март!$N$23</f>
        <v>31</v>
      </c>
      <c r="F11" s="13">
        <f>Апрель!$D$23+Апрель!$I$23+Апрель!$N$23</f>
        <v>29</v>
      </c>
      <c r="G11" s="13">
        <f>май!$D$23+май!$I$23+май!$N$23</f>
        <v>28</v>
      </c>
      <c r="H11" s="13">
        <f>июнь!$D$23+июнь!$I$23+июнь!$N$23</f>
        <v>28</v>
      </c>
      <c r="I11" s="13">
        <f>Июль!$D$23+Июль!$I$23+Июль!$N$23</f>
        <v>28</v>
      </c>
      <c r="J11" s="13">
        <f>Август!$D$23+Август!$I$23+Август!$N$23</f>
        <v>27</v>
      </c>
      <c r="K11" s="13">
        <f>сентябрь!$D$23+сентябрь!$I$23+сентябрь!$N$23</f>
        <v>27</v>
      </c>
      <c r="L11" s="13">
        <f>октябрь!$D$23+октябрь!$I$23+октябрь!$N$23</f>
        <v>26</v>
      </c>
      <c r="M11" s="13">
        <f>ноябрь!$D$23+ноябрь!$I$23+ноябрь!$N$23</f>
        <v>27</v>
      </c>
      <c r="N11" s="13">
        <f>декабрь!$D$23+декабрь!$I$23+декабрь!$N$23</f>
        <v>27</v>
      </c>
    </row>
    <row r="12" spans="1:15" ht="15.75" thickBot="1" x14ac:dyDescent="0.3">
      <c r="A12" s="10" t="s">
        <v>48</v>
      </c>
      <c r="B12" s="10" t="s">
        <v>49</v>
      </c>
      <c r="C12" s="13">
        <f>Январь!$E$23+Январь!$J$23+Январь!$O$23</f>
        <v>2007</v>
      </c>
      <c r="D12" s="13">
        <f>Февраль!$E$23+Февраль!$J$23+Февраль!$O$23</f>
        <v>2021</v>
      </c>
      <c r="E12" s="13">
        <f>Март!$E$23+Март!$J$23+Март!$O$23</f>
        <v>2020</v>
      </c>
      <c r="F12" s="13">
        <f>Апрель!$E$23+Апрель!$J$23+Апрель!$O$23</f>
        <v>1963</v>
      </c>
      <c r="G12" s="13">
        <f>май!$E$23+май!$J$23+май!$O$23</f>
        <v>1962</v>
      </c>
      <c r="H12" s="13">
        <f>июнь!$E$23+июнь!$J$23+июнь!$O$23</f>
        <v>1917</v>
      </c>
      <c r="I12" s="13">
        <f>Июль!$E$23+Июль!$J$23+Июль!$O$23</f>
        <v>1923</v>
      </c>
      <c r="J12" s="13">
        <f>Август!$E$23+Август!$J$23+Август!$O$23</f>
        <v>1934</v>
      </c>
      <c r="K12" s="13">
        <f>сентябрь!$E$23+сентябрь!$J$23+сентябрь!$O$23</f>
        <v>1936</v>
      </c>
      <c r="L12" s="13">
        <f>октябрь!$E$23+октябрь!$J$23+октябрь!$O$23</f>
        <v>1976</v>
      </c>
      <c r="M12" s="13">
        <f>ноябрь!$E$23+ноябрь!$J$23+ноябрь!$O$23</f>
        <v>1981</v>
      </c>
      <c r="N12" s="13">
        <f>декабрь!$E$23+декабрь!$J$23+декабрь!$O$23</f>
        <v>1987</v>
      </c>
    </row>
    <row r="13" spans="1:15" ht="15.75" thickBot="1" x14ac:dyDescent="0.3">
      <c r="A13" s="10" t="s">
        <v>50</v>
      </c>
      <c r="B13" s="10" t="s">
        <v>51</v>
      </c>
      <c r="C13" s="13">
        <f>Январь!$F$23+Январь!$K$23+Январь!$P$23</f>
        <v>164843</v>
      </c>
      <c r="D13" s="13">
        <f>Февраль!$F$23+Февраль!$K$23+Февраль!$P$23</f>
        <v>164850</v>
      </c>
      <c r="E13" s="13">
        <f>Март!$F$23+Март!$K$23+Март!$P$23</f>
        <v>164893</v>
      </c>
      <c r="F13" s="13">
        <f>Апрель!$F$23+Апрель!$K$23+Апрель!$P$23</f>
        <v>164895</v>
      </c>
      <c r="G13" s="13">
        <f>май!$F$23+май!$K$23+май!$P$23</f>
        <v>164956</v>
      </c>
      <c r="H13" s="13">
        <f>июнь!F23+июнь!K23+июнь!P23</f>
        <v>165076</v>
      </c>
      <c r="I13" s="13">
        <f>Июль!$F$23+Июль!$K$23+Июль!$P$23</f>
        <v>165163</v>
      </c>
      <c r="J13" s="13">
        <f>Август!$F$23+Август!$K$23+Август!$P$23</f>
        <v>165357</v>
      </c>
      <c r="K13" s="13">
        <f>сентябрь!$F$23+сентябрь!$K$23+сентябрь!$P$23</f>
        <v>165481</v>
      </c>
      <c r="L13" s="13">
        <f>октябрь!$F$23+октябрь!$K$23+октябрь!$P$23</f>
        <v>165691</v>
      </c>
      <c r="M13" s="13">
        <f>ноябрь!$F$23+ноябрь!$K$23+ноябрь!$P$23</f>
        <v>165781</v>
      </c>
      <c r="N13" s="13">
        <f>декабрь!$F$23+декабрь!$K$23+декабрь!$P$23</f>
        <v>166006</v>
      </c>
    </row>
    <row r="16" spans="1:15" x14ac:dyDescent="0.25">
      <c r="I16" s="14"/>
    </row>
    <row r="17" spans="1:9" x14ac:dyDescent="0.25">
      <c r="I17" s="14"/>
    </row>
    <row r="18" spans="1:9" x14ac:dyDescent="0.25">
      <c r="I18" s="14"/>
    </row>
    <row r="23" spans="1:9" ht="46.5" customHeight="1" x14ac:dyDescent="0.25">
      <c r="A23" s="150" t="s">
        <v>52</v>
      </c>
      <c r="B23" s="151"/>
    </row>
  </sheetData>
  <mergeCells count="4">
    <mergeCell ref="A2:I2"/>
    <mergeCell ref="A4:C4"/>
    <mergeCell ref="C8:N8"/>
    <mergeCell ref="A23:B23"/>
  </mergeCells>
  <hyperlinks>
    <hyperlink ref="C9" display="январь"/>
    <hyperlink ref="D9" display="февраль"/>
    <hyperlink ref="E9" display="март"/>
    <hyperlink ref="F9" display="апрель"/>
    <hyperlink ref="G9" display="май"/>
    <hyperlink ref="H9" display="июнь"/>
    <hyperlink ref="I9" display="июль"/>
    <hyperlink ref="J9" display="август"/>
    <hyperlink ref="K9" display="сентябрь"/>
    <hyperlink ref="L9" display="октябрь"/>
    <hyperlink ref="M9" display="ноябрь"/>
    <hyperlink ref="N9" display="декабрь"/>
  </hyperlinks>
  <pageMargins left="0.25" right="0.25" top="0.75" bottom="0.75" header="0.3" footer="0.3"/>
  <pageSetup paperSize="9"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P26" sqref="P26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13.42578125" style="20" customWidth="1"/>
    <col min="19" max="20" width="13.42578125" customWidth="1"/>
  </cols>
  <sheetData>
    <row r="1" spans="1:21" ht="15" customHeight="1" x14ac:dyDescent="0.25">
      <c r="A1" s="161" t="s">
        <v>0</v>
      </c>
      <c r="B1" s="164" t="s">
        <v>22</v>
      </c>
      <c r="C1" s="165"/>
      <c r="D1" s="165"/>
      <c r="E1" s="165"/>
      <c r="F1" s="166"/>
      <c r="G1" s="170" t="s">
        <v>23</v>
      </c>
      <c r="H1" s="165"/>
      <c r="I1" s="165"/>
      <c r="J1" s="165"/>
      <c r="K1" s="166"/>
      <c r="L1" s="170" t="s">
        <v>53</v>
      </c>
      <c r="M1" s="165"/>
      <c r="N1" s="165"/>
      <c r="O1" s="165"/>
      <c r="P1" s="166"/>
      <c r="Q1" s="172" t="s">
        <v>24</v>
      </c>
      <c r="R1" s="182" t="s">
        <v>67</v>
      </c>
      <c r="S1" s="183"/>
      <c r="T1" s="184"/>
    </row>
    <row r="2" spans="1:21" ht="15" customHeight="1" x14ac:dyDescent="0.25">
      <c r="A2" s="162"/>
      <c r="B2" s="167"/>
      <c r="C2" s="168"/>
      <c r="D2" s="168"/>
      <c r="E2" s="168"/>
      <c r="F2" s="169"/>
      <c r="G2" s="171"/>
      <c r="H2" s="168"/>
      <c r="I2" s="168"/>
      <c r="J2" s="168"/>
      <c r="K2" s="169"/>
      <c r="L2" s="171"/>
      <c r="M2" s="168"/>
      <c r="N2" s="168"/>
      <c r="O2" s="168"/>
      <c r="P2" s="169"/>
      <c r="Q2" s="173"/>
      <c r="R2" s="185"/>
      <c r="S2" s="186"/>
      <c r="T2" s="187"/>
    </row>
    <row r="3" spans="1:21" ht="15.75" customHeight="1" x14ac:dyDescent="0.25">
      <c r="A3" s="162"/>
      <c r="B3" s="167"/>
      <c r="C3" s="168"/>
      <c r="D3" s="168"/>
      <c r="E3" s="168"/>
      <c r="F3" s="169"/>
      <c r="G3" s="171"/>
      <c r="H3" s="168"/>
      <c r="I3" s="168"/>
      <c r="J3" s="168"/>
      <c r="K3" s="169"/>
      <c r="L3" s="171"/>
      <c r="M3" s="168"/>
      <c r="N3" s="168"/>
      <c r="O3" s="168"/>
      <c r="P3" s="169"/>
      <c r="Q3" s="173"/>
      <c r="R3" s="188"/>
      <c r="S3" s="189"/>
      <c r="T3" s="190"/>
    </row>
    <row r="4" spans="1:21" ht="15" customHeight="1" thickBot="1" x14ac:dyDescent="0.3">
      <c r="A4" s="163"/>
      <c r="B4" s="99" t="s">
        <v>21</v>
      </c>
      <c r="C4" s="49" t="s">
        <v>19</v>
      </c>
      <c r="D4" s="49" t="s">
        <v>62</v>
      </c>
      <c r="E4" s="49" t="s">
        <v>63</v>
      </c>
      <c r="F4" s="50" t="s">
        <v>64</v>
      </c>
      <c r="G4" s="94" t="s">
        <v>20</v>
      </c>
      <c r="H4" s="49" t="s">
        <v>19</v>
      </c>
      <c r="I4" s="49" t="s">
        <v>62</v>
      </c>
      <c r="J4" s="49" t="s">
        <v>63</v>
      </c>
      <c r="K4" s="50" t="s">
        <v>64</v>
      </c>
      <c r="L4" s="94" t="s">
        <v>53</v>
      </c>
      <c r="M4" s="49" t="s">
        <v>19</v>
      </c>
      <c r="N4" s="49" t="s">
        <v>62</v>
      </c>
      <c r="O4" s="49" t="s">
        <v>63</v>
      </c>
      <c r="P4" s="50" t="s">
        <v>64</v>
      </c>
      <c r="Q4" s="174"/>
      <c r="R4" s="95" t="s">
        <v>65</v>
      </c>
      <c r="S4" s="97" t="s">
        <v>66</v>
      </c>
      <c r="T4" s="98" t="s">
        <v>53</v>
      </c>
    </row>
    <row r="5" spans="1:21" s="5" customFormat="1" x14ac:dyDescent="0.25">
      <c r="A5" s="79" t="s">
        <v>1</v>
      </c>
      <c r="B5" s="46">
        <f>B6+B7</f>
        <v>19874</v>
      </c>
      <c r="C5" s="47">
        <f t="shared" ref="C5:P5" si="0">C6+C7</f>
        <v>0</v>
      </c>
      <c r="D5" s="47">
        <f t="shared" si="0"/>
        <v>0</v>
      </c>
      <c r="E5" s="47">
        <f t="shared" si="0"/>
        <v>45</v>
      </c>
      <c r="F5" s="48">
        <f t="shared" si="0"/>
        <v>19829</v>
      </c>
      <c r="G5" s="46">
        <f t="shared" si="0"/>
        <v>5556</v>
      </c>
      <c r="H5" s="47">
        <f t="shared" si="0"/>
        <v>0</v>
      </c>
      <c r="I5" s="47">
        <f t="shared" si="0"/>
        <v>11</v>
      </c>
      <c r="J5" s="47">
        <f t="shared" si="0"/>
        <v>328</v>
      </c>
      <c r="K5" s="48">
        <f t="shared" si="0"/>
        <v>5217</v>
      </c>
      <c r="L5" s="46">
        <f t="shared" si="0"/>
        <v>3269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8">
        <f t="shared" si="0"/>
        <v>3269</v>
      </c>
      <c r="Q5" s="85">
        <f>G5+B5+L5</f>
        <v>28699</v>
      </c>
      <c r="R5" s="89"/>
      <c r="S5" s="92"/>
      <c r="T5" s="93"/>
      <c r="U5" s="5">
        <f>Q5-Август!Q5</f>
        <v>56</v>
      </c>
    </row>
    <row r="6" spans="1:21" s="6" customFormat="1" x14ac:dyDescent="0.25">
      <c r="A6" s="80" t="s">
        <v>2</v>
      </c>
      <c r="B6" s="27">
        <f>C6+D6+E6+F6</f>
        <v>8581</v>
      </c>
      <c r="C6" s="17"/>
      <c r="D6" s="17"/>
      <c r="E6" s="17">
        <v>20</v>
      </c>
      <c r="F6" s="28">
        <v>8561</v>
      </c>
      <c r="G6" s="27">
        <f>H6+I6+J6+K6</f>
        <v>3960</v>
      </c>
      <c r="H6" s="17"/>
      <c r="I6" s="17">
        <v>11</v>
      </c>
      <c r="J6" s="17">
        <v>247</v>
      </c>
      <c r="K6" s="28">
        <v>3702</v>
      </c>
      <c r="L6" s="27">
        <f>M6+N6+O6+P6</f>
        <v>2395</v>
      </c>
      <c r="M6" s="17"/>
      <c r="N6" s="17"/>
      <c r="O6" s="17"/>
      <c r="P6" s="28">
        <v>2395</v>
      </c>
      <c r="Q6" s="42">
        <f>G6+B6+L6</f>
        <v>14936</v>
      </c>
      <c r="R6" s="63"/>
      <c r="S6" s="52"/>
      <c r="T6" s="59"/>
      <c r="U6" s="5">
        <f>Q6-Август!Q6</f>
        <v>26</v>
      </c>
    </row>
    <row r="7" spans="1:21" s="15" customFormat="1" x14ac:dyDescent="0.25">
      <c r="A7" s="80" t="s">
        <v>3</v>
      </c>
      <c r="B7" s="27">
        <f>C7+D7+E7+F7</f>
        <v>11293</v>
      </c>
      <c r="C7" s="4"/>
      <c r="D7" s="4"/>
      <c r="E7" s="4">
        <v>25</v>
      </c>
      <c r="F7" s="29">
        <v>11268</v>
      </c>
      <c r="G7" s="27">
        <f>H7+I7+J7+K7</f>
        <v>1596</v>
      </c>
      <c r="H7" s="4"/>
      <c r="I7" s="4"/>
      <c r="J7" s="4">
        <v>81</v>
      </c>
      <c r="K7" s="29">
        <v>1515</v>
      </c>
      <c r="L7" s="27">
        <f>M7+N7+O7+P7</f>
        <v>874</v>
      </c>
      <c r="M7" s="4"/>
      <c r="N7" s="4"/>
      <c r="O7" s="4"/>
      <c r="P7" s="29">
        <v>874</v>
      </c>
      <c r="Q7" s="42">
        <f t="shared" ref="Q7:Q22" si="1">G7+B7+L7</f>
        <v>13763</v>
      </c>
      <c r="R7" s="64"/>
      <c r="S7" s="52"/>
      <c r="T7" s="65"/>
      <c r="U7" s="5">
        <f>Q7-Август!Q7</f>
        <v>30</v>
      </c>
    </row>
    <row r="8" spans="1:21" s="5" customFormat="1" x14ac:dyDescent="0.25">
      <c r="A8" s="81" t="s">
        <v>4</v>
      </c>
      <c r="B8" s="25">
        <f>B9+B10</f>
        <v>17144</v>
      </c>
      <c r="C8" s="1">
        <f t="shared" ref="C8:P8" si="2">C9+C10</f>
        <v>0</v>
      </c>
      <c r="D8" s="1">
        <f t="shared" si="2"/>
        <v>0</v>
      </c>
      <c r="E8" s="1">
        <f t="shared" si="2"/>
        <v>111</v>
      </c>
      <c r="F8" s="26">
        <f t="shared" si="2"/>
        <v>17033</v>
      </c>
      <c r="G8" s="25">
        <f t="shared" si="2"/>
        <v>2154</v>
      </c>
      <c r="H8" s="1">
        <f t="shared" si="2"/>
        <v>0</v>
      </c>
      <c r="I8" s="1">
        <f t="shared" si="2"/>
        <v>7</v>
      </c>
      <c r="J8" s="1">
        <f t="shared" si="2"/>
        <v>449</v>
      </c>
      <c r="K8" s="26">
        <f t="shared" si="2"/>
        <v>1698</v>
      </c>
      <c r="L8" s="25">
        <f t="shared" si="2"/>
        <v>686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6">
        <f t="shared" si="2"/>
        <v>686</v>
      </c>
      <c r="Q8" s="41">
        <f t="shared" si="1"/>
        <v>19984</v>
      </c>
      <c r="R8" s="63"/>
      <c r="S8" s="52"/>
      <c r="T8" s="59"/>
      <c r="U8" s="5">
        <f>Q8-Август!Q8</f>
        <v>28</v>
      </c>
    </row>
    <row r="9" spans="1:21" s="6" customFormat="1" x14ac:dyDescent="0.25">
      <c r="A9" s="80" t="s">
        <v>5</v>
      </c>
      <c r="B9" s="27">
        <f>C9+D9+E9+F9</f>
        <v>10608</v>
      </c>
      <c r="C9" s="17"/>
      <c r="D9" s="17"/>
      <c r="E9" s="17">
        <v>99</v>
      </c>
      <c r="F9" s="28">
        <v>10509</v>
      </c>
      <c r="G9" s="27">
        <f t="shared" ref="G9:G10" si="3">H9+I9+J9+K9</f>
        <v>1107</v>
      </c>
      <c r="H9" s="17"/>
      <c r="I9" s="17">
        <v>7</v>
      </c>
      <c r="J9" s="17">
        <v>336</v>
      </c>
      <c r="K9" s="28">
        <v>764</v>
      </c>
      <c r="L9" s="27">
        <f t="shared" ref="L9:L10" si="4">M9+N9+O9+P9</f>
        <v>114</v>
      </c>
      <c r="M9" s="17"/>
      <c r="N9" s="17"/>
      <c r="O9" s="17"/>
      <c r="P9" s="28">
        <v>114</v>
      </c>
      <c r="Q9" s="42">
        <f t="shared" si="1"/>
        <v>11829</v>
      </c>
      <c r="R9" s="63"/>
      <c r="S9" s="52"/>
      <c r="T9" s="59"/>
      <c r="U9" s="5">
        <f>Q9-Август!Q9</f>
        <v>20</v>
      </c>
    </row>
    <row r="10" spans="1:21" s="6" customFormat="1" x14ac:dyDescent="0.25">
      <c r="A10" s="80" t="s">
        <v>6</v>
      </c>
      <c r="B10" s="27">
        <f>C10+D10+E10+F10</f>
        <v>6536</v>
      </c>
      <c r="C10" s="17"/>
      <c r="D10" s="17"/>
      <c r="E10" s="17">
        <v>12</v>
      </c>
      <c r="F10" s="28">
        <v>6524</v>
      </c>
      <c r="G10" s="27">
        <f t="shared" si="3"/>
        <v>1047</v>
      </c>
      <c r="H10" s="17"/>
      <c r="I10" s="17"/>
      <c r="J10" s="17">
        <v>113</v>
      </c>
      <c r="K10" s="28">
        <v>934</v>
      </c>
      <c r="L10" s="27">
        <f t="shared" si="4"/>
        <v>572</v>
      </c>
      <c r="M10" s="17"/>
      <c r="N10" s="17"/>
      <c r="O10" s="17"/>
      <c r="P10" s="28">
        <v>572</v>
      </c>
      <c r="Q10" s="42">
        <f t="shared" si="1"/>
        <v>8155</v>
      </c>
      <c r="R10" s="63"/>
      <c r="S10" s="52"/>
      <c r="T10" s="59"/>
      <c r="U10" s="5">
        <f>Q10-Август!Q10</f>
        <v>8</v>
      </c>
    </row>
    <row r="11" spans="1:21" s="5" customFormat="1" x14ac:dyDescent="0.25">
      <c r="A11" s="82" t="s">
        <v>7</v>
      </c>
      <c r="B11" s="25">
        <f t="shared" ref="B11:O11" si="5">B12+B13</f>
        <v>25314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6">
        <f t="shared" si="5"/>
        <v>25307</v>
      </c>
      <c r="G11" s="25">
        <f t="shared" si="5"/>
        <v>2508</v>
      </c>
      <c r="H11" s="1">
        <f t="shared" si="5"/>
        <v>0</v>
      </c>
      <c r="I11" s="1">
        <f t="shared" si="5"/>
        <v>0</v>
      </c>
      <c r="J11" s="1">
        <f t="shared" si="5"/>
        <v>226</v>
      </c>
      <c r="K11" s="26">
        <f t="shared" si="5"/>
        <v>2282</v>
      </c>
      <c r="L11" s="25">
        <f t="shared" si="5"/>
        <v>520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6">
        <f>P12+P13</f>
        <v>520</v>
      </c>
      <c r="Q11" s="41">
        <f t="shared" si="1"/>
        <v>28342</v>
      </c>
      <c r="R11" s="63"/>
      <c r="S11" s="52"/>
      <c r="T11" s="59"/>
      <c r="U11" s="5">
        <f>Q11-Август!Q11</f>
        <v>23</v>
      </c>
    </row>
    <row r="12" spans="1:21" s="6" customFormat="1" x14ac:dyDescent="0.25">
      <c r="A12" s="83" t="s">
        <v>8</v>
      </c>
      <c r="B12" s="27">
        <f>C12+D12+E12+F12</f>
        <v>14086</v>
      </c>
      <c r="C12" s="17"/>
      <c r="D12" s="17"/>
      <c r="E12" s="17">
        <v>6</v>
      </c>
      <c r="F12" s="28">
        <v>14080</v>
      </c>
      <c r="G12" s="27">
        <f>H12+I12+J12+K12</f>
        <v>1355</v>
      </c>
      <c r="H12" s="17"/>
      <c r="I12" s="17"/>
      <c r="J12" s="17">
        <v>101</v>
      </c>
      <c r="K12" s="28">
        <v>1254</v>
      </c>
      <c r="L12" s="27">
        <f t="shared" ref="L12:L14" si="6">M12+N12+O12+P12</f>
        <v>253</v>
      </c>
      <c r="M12" s="17"/>
      <c r="N12" s="17"/>
      <c r="O12" s="17"/>
      <c r="P12" s="28">
        <v>253</v>
      </c>
      <c r="Q12" s="42">
        <f t="shared" si="1"/>
        <v>15694</v>
      </c>
      <c r="R12" s="63"/>
      <c r="S12" s="52"/>
      <c r="T12" s="59"/>
      <c r="U12" s="5">
        <f>Q12-Август!Q12</f>
        <v>9</v>
      </c>
    </row>
    <row r="13" spans="1:21" s="6" customFormat="1" x14ac:dyDescent="0.25">
      <c r="A13" s="83" t="s">
        <v>9</v>
      </c>
      <c r="B13" s="27">
        <f>C13+D13+E13+F13</f>
        <v>11228</v>
      </c>
      <c r="C13" s="17"/>
      <c r="D13" s="17"/>
      <c r="E13" s="17">
        <v>1</v>
      </c>
      <c r="F13" s="28">
        <v>11227</v>
      </c>
      <c r="G13" s="27">
        <f t="shared" ref="G13:G14" si="7">H13+I13+J13+K13</f>
        <v>1153</v>
      </c>
      <c r="H13" s="17"/>
      <c r="I13" s="17"/>
      <c r="J13" s="17">
        <v>125</v>
      </c>
      <c r="K13" s="28">
        <v>1028</v>
      </c>
      <c r="L13" s="27">
        <f t="shared" si="6"/>
        <v>267</v>
      </c>
      <c r="M13" s="17"/>
      <c r="N13" s="17"/>
      <c r="O13" s="17"/>
      <c r="P13" s="28">
        <v>267</v>
      </c>
      <c r="Q13" s="42">
        <f t="shared" si="1"/>
        <v>12648</v>
      </c>
      <c r="R13" s="63"/>
      <c r="S13" s="52"/>
      <c r="T13" s="59"/>
      <c r="U13" s="5">
        <f>Q13-Август!Q13</f>
        <v>14</v>
      </c>
    </row>
    <row r="14" spans="1:21" s="16" customFormat="1" x14ac:dyDescent="0.25">
      <c r="A14" s="82" t="s">
        <v>10</v>
      </c>
      <c r="B14" s="30">
        <f>C14+D14+E14+F14</f>
        <v>10387</v>
      </c>
      <c r="C14" s="3"/>
      <c r="D14" s="3"/>
      <c r="E14" s="3">
        <v>6</v>
      </c>
      <c r="F14" s="31">
        <v>10381</v>
      </c>
      <c r="G14" s="30">
        <f t="shared" si="7"/>
        <v>1914</v>
      </c>
      <c r="H14" s="3"/>
      <c r="I14" s="3">
        <v>7</v>
      </c>
      <c r="J14" s="3">
        <v>242</v>
      </c>
      <c r="K14" s="31">
        <v>1665</v>
      </c>
      <c r="L14" s="30">
        <f t="shared" si="6"/>
        <v>604</v>
      </c>
      <c r="M14" s="3"/>
      <c r="N14" s="3"/>
      <c r="O14" s="3"/>
      <c r="P14" s="31">
        <v>604</v>
      </c>
      <c r="Q14" s="43">
        <f t="shared" si="1"/>
        <v>12905</v>
      </c>
      <c r="R14" s="66"/>
      <c r="S14" s="52"/>
      <c r="T14" s="67"/>
      <c r="U14" s="5">
        <f>Q14-Август!Q14</f>
        <v>13</v>
      </c>
    </row>
    <row r="15" spans="1:21" s="5" customFormat="1" x14ac:dyDescent="0.25">
      <c r="A15" s="81" t="s">
        <v>11</v>
      </c>
      <c r="B15" s="25">
        <f t="shared" ref="B15:P15" si="8">B16+B17</f>
        <v>15860</v>
      </c>
      <c r="C15" s="1">
        <f t="shared" si="8"/>
        <v>0</v>
      </c>
      <c r="D15" s="1">
        <f t="shared" si="8"/>
        <v>0</v>
      </c>
      <c r="E15" s="1">
        <f t="shared" si="8"/>
        <v>5</v>
      </c>
      <c r="F15" s="26">
        <f t="shared" si="8"/>
        <v>15855</v>
      </c>
      <c r="G15" s="25">
        <f t="shared" si="8"/>
        <v>2044</v>
      </c>
      <c r="H15" s="1">
        <f t="shared" si="8"/>
        <v>0</v>
      </c>
      <c r="I15" s="1">
        <f t="shared" si="8"/>
        <v>0</v>
      </c>
      <c r="J15" s="1">
        <f t="shared" si="8"/>
        <v>231</v>
      </c>
      <c r="K15" s="26">
        <f t="shared" si="8"/>
        <v>1813</v>
      </c>
      <c r="L15" s="25">
        <f t="shared" si="8"/>
        <v>655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6">
        <f t="shared" si="8"/>
        <v>651</v>
      </c>
      <c r="Q15" s="41">
        <f t="shared" si="1"/>
        <v>18559</v>
      </c>
      <c r="R15" s="63"/>
      <c r="S15" s="52"/>
      <c r="T15" s="59"/>
      <c r="U15" s="5">
        <f>Q15-Август!Q15</f>
        <v>1</v>
      </c>
    </row>
    <row r="16" spans="1:21" s="6" customFormat="1" x14ac:dyDescent="0.25">
      <c r="A16" s="80" t="s">
        <v>12</v>
      </c>
      <c r="B16" s="27">
        <f>C16+D16+E16+F16</f>
        <v>2952</v>
      </c>
      <c r="C16" s="17"/>
      <c r="D16" s="17"/>
      <c r="E16" s="17">
        <v>5</v>
      </c>
      <c r="F16" s="28">
        <v>2947</v>
      </c>
      <c r="G16" s="27">
        <f t="shared" ref="G16:G20" si="9">H16+I16+J16+K16</f>
        <v>790</v>
      </c>
      <c r="H16" s="17"/>
      <c r="I16" s="17"/>
      <c r="J16" s="17">
        <v>125</v>
      </c>
      <c r="K16" s="28">
        <v>665</v>
      </c>
      <c r="L16" s="27">
        <f t="shared" ref="L16:L20" si="10">M16+N16+O16+P16</f>
        <v>352</v>
      </c>
      <c r="M16" s="17"/>
      <c r="N16" s="17"/>
      <c r="O16" s="17">
        <v>4</v>
      </c>
      <c r="P16" s="28">
        <v>348</v>
      </c>
      <c r="Q16" s="42">
        <f t="shared" si="1"/>
        <v>4094</v>
      </c>
      <c r="R16" s="63"/>
      <c r="S16" s="52"/>
      <c r="T16" s="59"/>
      <c r="U16" s="5">
        <f>Q16-Август!Q16</f>
        <v>0</v>
      </c>
    </row>
    <row r="17" spans="1:21" s="6" customFormat="1" x14ac:dyDescent="0.25">
      <c r="A17" s="83" t="s">
        <v>13</v>
      </c>
      <c r="B17" s="27">
        <f>C17+D17+E17+F17</f>
        <v>12908</v>
      </c>
      <c r="C17" s="17"/>
      <c r="D17" s="17"/>
      <c r="E17" s="17"/>
      <c r="F17" s="28">
        <v>12908</v>
      </c>
      <c r="G17" s="27">
        <f t="shared" si="9"/>
        <v>1254</v>
      </c>
      <c r="H17" s="17"/>
      <c r="I17" s="17"/>
      <c r="J17" s="17">
        <v>106</v>
      </c>
      <c r="K17" s="28">
        <v>1148</v>
      </c>
      <c r="L17" s="27">
        <f t="shared" si="10"/>
        <v>303</v>
      </c>
      <c r="M17" s="17"/>
      <c r="N17" s="17"/>
      <c r="O17" s="17"/>
      <c r="P17" s="28">
        <v>303</v>
      </c>
      <c r="Q17" s="42">
        <f t="shared" si="1"/>
        <v>14465</v>
      </c>
      <c r="R17" s="63"/>
      <c r="S17" s="52"/>
      <c r="T17" s="59"/>
      <c r="U17" s="5">
        <f>Q17-Август!Q17</f>
        <v>1</v>
      </c>
    </row>
    <row r="18" spans="1:21" s="7" customFormat="1" x14ac:dyDescent="0.25">
      <c r="A18" s="82" t="s">
        <v>14</v>
      </c>
      <c r="B18" s="30">
        <f t="shared" ref="B18:B22" si="11">C18+D18+E18+F18</f>
        <v>17852</v>
      </c>
      <c r="C18" s="1"/>
      <c r="D18" s="1"/>
      <c r="E18" s="1">
        <v>5</v>
      </c>
      <c r="F18" s="26">
        <v>17847</v>
      </c>
      <c r="G18" s="30">
        <f t="shared" si="9"/>
        <v>2080</v>
      </c>
      <c r="H18" s="1">
        <v>1</v>
      </c>
      <c r="I18" s="1">
        <v>2</v>
      </c>
      <c r="J18" s="1">
        <v>99</v>
      </c>
      <c r="K18" s="26">
        <v>1978</v>
      </c>
      <c r="L18" s="30">
        <f t="shared" si="10"/>
        <v>147</v>
      </c>
      <c r="M18" s="1"/>
      <c r="N18" s="1"/>
      <c r="O18" s="1"/>
      <c r="P18" s="26">
        <v>147</v>
      </c>
      <c r="Q18" s="43">
        <f t="shared" si="1"/>
        <v>20079</v>
      </c>
      <c r="R18" s="63"/>
      <c r="S18" s="52"/>
      <c r="T18" s="68"/>
      <c r="U18" s="5">
        <f>Q18-Август!Q18</f>
        <v>11</v>
      </c>
    </row>
    <row r="19" spans="1:21" s="16" customFormat="1" x14ac:dyDescent="0.25">
      <c r="A19" s="82" t="s">
        <v>15</v>
      </c>
      <c r="B19" s="30">
        <f t="shared" si="11"/>
        <v>14714</v>
      </c>
      <c r="C19" s="3"/>
      <c r="D19" s="3"/>
      <c r="E19" s="3">
        <v>6</v>
      </c>
      <c r="F19" s="31">
        <v>14708</v>
      </c>
      <c r="G19" s="30">
        <f t="shared" si="9"/>
        <v>1502</v>
      </c>
      <c r="H19" s="3"/>
      <c r="I19" s="3"/>
      <c r="J19" s="3">
        <v>29</v>
      </c>
      <c r="K19" s="31">
        <v>1473</v>
      </c>
      <c r="L19" s="30">
        <f t="shared" si="10"/>
        <v>745</v>
      </c>
      <c r="M19" s="3"/>
      <c r="N19" s="3"/>
      <c r="O19" s="3"/>
      <c r="P19" s="31">
        <v>745</v>
      </c>
      <c r="Q19" s="43">
        <f t="shared" si="1"/>
        <v>16961</v>
      </c>
      <c r="R19" s="66"/>
      <c r="S19" s="52"/>
      <c r="T19" s="67"/>
      <c r="U19" s="5">
        <f>Q19-Август!Q19</f>
        <v>10</v>
      </c>
    </row>
    <row r="20" spans="1:21" s="7" customFormat="1" x14ac:dyDescent="0.25">
      <c r="A20" s="81" t="s">
        <v>16</v>
      </c>
      <c r="B20" s="30">
        <f t="shared" si="11"/>
        <v>13244</v>
      </c>
      <c r="C20" s="3"/>
      <c r="D20" s="3"/>
      <c r="E20" s="3">
        <v>2</v>
      </c>
      <c r="F20" s="31">
        <v>13242</v>
      </c>
      <c r="G20" s="30">
        <f t="shared" si="9"/>
        <v>1189</v>
      </c>
      <c r="H20" s="1"/>
      <c r="I20" s="1"/>
      <c r="J20" s="1">
        <v>123</v>
      </c>
      <c r="K20" s="26">
        <v>1066</v>
      </c>
      <c r="L20" s="30">
        <f t="shared" si="10"/>
        <v>267</v>
      </c>
      <c r="M20" s="1"/>
      <c r="N20" s="1"/>
      <c r="O20" s="1"/>
      <c r="P20" s="26">
        <v>267</v>
      </c>
      <c r="Q20" s="43">
        <f t="shared" si="1"/>
        <v>14700</v>
      </c>
      <c r="R20" s="69"/>
      <c r="S20" s="52"/>
      <c r="T20" s="68"/>
      <c r="U20" s="5">
        <f>Q20-Август!Q20</f>
        <v>-13</v>
      </c>
    </row>
    <row r="21" spans="1:21" s="7" customFormat="1" x14ac:dyDescent="0.25">
      <c r="A21" s="81" t="s">
        <v>17</v>
      </c>
      <c r="B21" s="30">
        <f t="shared" si="11"/>
        <v>4765</v>
      </c>
      <c r="C21" s="1"/>
      <c r="D21" s="1"/>
      <c r="E21" s="1"/>
      <c r="F21" s="26">
        <v>4765</v>
      </c>
      <c r="G21" s="30">
        <f>H21+I21+J21+K21</f>
        <v>621</v>
      </c>
      <c r="H21" s="1"/>
      <c r="I21" s="1"/>
      <c r="J21" s="1">
        <v>11</v>
      </c>
      <c r="K21" s="26">
        <v>610</v>
      </c>
      <c r="L21" s="30">
        <f>M21+N21+O21+P21</f>
        <v>259</v>
      </c>
      <c r="M21" s="1"/>
      <c r="N21" s="1"/>
      <c r="O21" s="1"/>
      <c r="P21" s="26">
        <v>259</v>
      </c>
      <c r="Q21" s="43">
        <f t="shared" si="1"/>
        <v>5645</v>
      </c>
      <c r="R21" s="69"/>
      <c r="S21" s="52"/>
      <c r="T21" s="68"/>
      <c r="U21" s="5">
        <f>Q21-Август!Q21</f>
        <v>8</v>
      </c>
    </row>
    <row r="22" spans="1:21" s="7" customFormat="1" x14ac:dyDescent="0.25">
      <c r="A22" s="81" t="s">
        <v>18</v>
      </c>
      <c r="B22" s="30">
        <f t="shared" si="11"/>
        <v>1230</v>
      </c>
      <c r="C22" s="1"/>
      <c r="D22" s="1"/>
      <c r="E22" s="1"/>
      <c r="F22" s="26">
        <v>1230</v>
      </c>
      <c r="G22" s="30">
        <f t="shared" ref="G22" si="12">H22+I22+J22+K22</f>
        <v>241</v>
      </c>
      <c r="H22" s="1"/>
      <c r="I22" s="1"/>
      <c r="J22" s="1">
        <v>7</v>
      </c>
      <c r="K22" s="26">
        <v>234</v>
      </c>
      <c r="L22" s="30">
        <f t="shared" ref="L22" si="13">M22+N22+O22+P22</f>
        <v>100</v>
      </c>
      <c r="M22" s="1"/>
      <c r="N22" s="1"/>
      <c r="O22" s="1"/>
      <c r="P22" s="26">
        <v>100</v>
      </c>
      <c r="Q22" s="43">
        <f t="shared" si="1"/>
        <v>1571</v>
      </c>
      <c r="R22" s="69"/>
      <c r="S22" s="52"/>
      <c r="T22" s="68"/>
      <c r="U22" s="5">
        <f>Q22-Август!Q22</f>
        <v>-11</v>
      </c>
    </row>
    <row r="23" spans="1:21" ht="16.5" thickBot="1" x14ac:dyDescent="0.3">
      <c r="A23" s="84" t="s">
        <v>24</v>
      </c>
      <c r="B23" s="32">
        <f>B5+B8+B11+B14+B15+B18+B19+B20+B21+B22</f>
        <v>140384</v>
      </c>
      <c r="C23" s="33">
        <f t="shared" ref="C23:O23" si="14">C5+C8+C11+C14+C15+C18+C19+C20+C21+C22</f>
        <v>0</v>
      </c>
      <c r="D23" s="33">
        <f t="shared" si="14"/>
        <v>0</v>
      </c>
      <c r="E23" s="33">
        <f t="shared" si="14"/>
        <v>187</v>
      </c>
      <c r="F23" s="34">
        <f t="shared" si="14"/>
        <v>140197</v>
      </c>
      <c r="G23" s="32">
        <f t="shared" si="14"/>
        <v>19809</v>
      </c>
      <c r="H23" s="33">
        <f t="shared" si="14"/>
        <v>1</v>
      </c>
      <c r="I23" s="33">
        <f t="shared" si="14"/>
        <v>27</v>
      </c>
      <c r="J23" s="33">
        <f t="shared" si="14"/>
        <v>1745</v>
      </c>
      <c r="K23" s="34">
        <f t="shared" si="14"/>
        <v>18036</v>
      </c>
      <c r="L23" s="32">
        <f t="shared" si="14"/>
        <v>7252</v>
      </c>
      <c r="M23" s="33">
        <f t="shared" si="14"/>
        <v>0</v>
      </c>
      <c r="N23" s="33">
        <f t="shared" si="14"/>
        <v>0</v>
      </c>
      <c r="O23" s="33">
        <f t="shared" si="14"/>
        <v>4</v>
      </c>
      <c r="P23" s="34">
        <f>P5+P8+P11+P14+P15+P18+P19+P20+P21+P22</f>
        <v>7248</v>
      </c>
      <c r="Q23" s="44">
        <f>G23+B23+L23</f>
        <v>167445</v>
      </c>
      <c r="R23" s="70"/>
      <c r="S23" s="71"/>
      <c r="T23" s="72"/>
      <c r="U23" s="5">
        <f>Q23-Август!Q23</f>
        <v>126</v>
      </c>
    </row>
    <row r="24" spans="1:21" x14ac:dyDescent="0.25">
      <c r="B24"/>
      <c r="Q24" s="51">
        <f>Q23-K23-J23-I23-H23-F23-E23-D23-C23-M23-N23-O23-P23</f>
        <v>0</v>
      </c>
      <c r="U24" s="5">
        <f>Q24-Август!Q24</f>
        <v>0</v>
      </c>
    </row>
    <row r="25" spans="1:21" x14ac:dyDescent="0.25">
      <c r="F25" s="22"/>
      <c r="K25" s="22"/>
    </row>
    <row r="26" spans="1:21" x14ac:dyDescent="0.25">
      <c r="B26">
        <f>B23-Август!B23</f>
        <v>106</v>
      </c>
      <c r="C26">
        <f>C23-Август!C23</f>
        <v>0</v>
      </c>
      <c r="D26">
        <f>D23-Август!D23</f>
        <v>0</v>
      </c>
      <c r="E26">
        <f>E23-Август!E23</f>
        <v>-1</v>
      </c>
      <c r="F26">
        <f>F23-Август!F23</f>
        <v>107</v>
      </c>
      <c r="G26">
        <f>G23-Август!G23</f>
        <v>20</v>
      </c>
      <c r="H26">
        <f>H23-Август!H23</f>
        <v>0</v>
      </c>
      <c r="I26">
        <f>I23-Август!I23</f>
        <v>0</v>
      </c>
      <c r="J26">
        <f>J23-Август!J23</f>
        <v>3</v>
      </c>
      <c r="K26">
        <f>K23-Август!K23</f>
        <v>17</v>
      </c>
      <c r="L26">
        <f>L23-Август!L23</f>
        <v>0</v>
      </c>
      <c r="M26">
        <f>M23-Август!M23</f>
        <v>0</v>
      </c>
      <c r="N26">
        <f>N23-Август!N23</f>
        <v>0</v>
      </c>
      <c r="O26">
        <f>O23-Август!O23</f>
        <v>0</v>
      </c>
      <c r="P26">
        <f>P23-Август!P23</f>
        <v>0</v>
      </c>
      <c r="Q26">
        <f>Q23-Август!Q23</f>
        <v>126</v>
      </c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49" priority="12" operator="equal">
      <formula>0</formula>
    </cfRule>
  </conditionalFormatting>
  <conditionalFormatting sqref="Q5:Q12 Q19:Q21 Q23 Q14:Q17">
    <cfRule type="cellIs" dxfId="48" priority="11" operator="equal">
      <formula>0</formula>
    </cfRule>
  </conditionalFormatting>
  <conditionalFormatting sqref="L5:L12 L19:L21 L23 L14:L17">
    <cfRule type="cellIs" dxfId="47" priority="10" operator="equal">
      <formula>0</formula>
    </cfRule>
  </conditionalFormatting>
  <conditionalFormatting sqref="B18 G18">
    <cfRule type="cellIs" dxfId="46" priority="9" operator="equal">
      <formula>0</formula>
    </cfRule>
  </conditionalFormatting>
  <conditionalFormatting sqref="Q18">
    <cfRule type="cellIs" dxfId="45" priority="8" operator="equal">
      <formula>0</formula>
    </cfRule>
  </conditionalFormatting>
  <conditionalFormatting sqref="L18">
    <cfRule type="cellIs" dxfId="44" priority="7" operator="equal">
      <formula>0</formula>
    </cfRule>
  </conditionalFormatting>
  <conditionalFormatting sqref="B22 G22">
    <cfRule type="cellIs" dxfId="43" priority="6" operator="equal">
      <formula>0</formula>
    </cfRule>
  </conditionalFormatting>
  <conditionalFormatting sqref="Q22">
    <cfRule type="cellIs" dxfId="42" priority="5" operator="equal">
      <formula>0</formula>
    </cfRule>
  </conditionalFormatting>
  <conditionalFormatting sqref="L22">
    <cfRule type="cellIs" dxfId="41" priority="4" operator="equal">
      <formula>0</formula>
    </cfRule>
  </conditionalFormatting>
  <conditionalFormatting sqref="B13 G13">
    <cfRule type="cellIs" dxfId="40" priority="3" operator="equal">
      <formula>0</formula>
    </cfRule>
  </conditionalFormatting>
  <conditionalFormatting sqref="Q13">
    <cfRule type="cellIs" dxfId="39" priority="2" operator="equal">
      <formula>0</formula>
    </cfRule>
  </conditionalFormatting>
  <conditionalFormatting sqref="L13">
    <cfRule type="cellIs" dxfId="38" priority="1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Normal="100" workbookViewId="0">
      <selection activeCell="B26" sqref="B26:Q26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13.42578125" style="20" customWidth="1"/>
    <col min="19" max="20" width="13.42578125" customWidth="1"/>
    <col min="22" max="22" width="80.140625" customWidth="1"/>
  </cols>
  <sheetData>
    <row r="1" spans="1:22" ht="15" customHeight="1" x14ac:dyDescent="0.25">
      <c r="A1" s="161" t="s">
        <v>0</v>
      </c>
      <c r="B1" s="164" t="s">
        <v>22</v>
      </c>
      <c r="C1" s="165"/>
      <c r="D1" s="165"/>
      <c r="E1" s="165"/>
      <c r="F1" s="166"/>
      <c r="G1" s="170" t="s">
        <v>23</v>
      </c>
      <c r="H1" s="165"/>
      <c r="I1" s="165"/>
      <c r="J1" s="165"/>
      <c r="K1" s="166"/>
      <c r="L1" s="170" t="s">
        <v>53</v>
      </c>
      <c r="M1" s="165"/>
      <c r="N1" s="165"/>
      <c r="O1" s="165"/>
      <c r="P1" s="166"/>
      <c r="Q1" s="172" t="s">
        <v>24</v>
      </c>
      <c r="R1" s="182" t="s">
        <v>67</v>
      </c>
      <c r="S1" s="183"/>
      <c r="T1" s="184"/>
    </row>
    <row r="2" spans="1:22" ht="15" customHeight="1" x14ac:dyDescent="0.25">
      <c r="A2" s="162"/>
      <c r="B2" s="167"/>
      <c r="C2" s="168"/>
      <c r="D2" s="168"/>
      <c r="E2" s="168"/>
      <c r="F2" s="169"/>
      <c r="G2" s="171"/>
      <c r="H2" s="168"/>
      <c r="I2" s="168"/>
      <c r="J2" s="168"/>
      <c r="K2" s="169"/>
      <c r="L2" s="171"/>
      <c r="M2" s="168"/>
      <c r="N2" s="168"/>
      <c r="O2" s="168"/>
      <c r="P2" s="169"/>
      <c r="Q2" s="173"/>
      <c r="R2" s="185"/>
      <c r="S2" s="186"/>
      <c r="T2" s="187"/>
    </row>
    <row r="3" spans="1:22" ht="15.75" customHeight="1" x14ac:dyDescent="0.25">
      <c r="A3" s="162"/>
      <c r="B3" s="167"/>
      <c r="C3" s="168"/>
      <c r="D3" s="168"/>
      <c r="E3" s="168"/>
      <c r="F3" s="169"/>
      <c r="G3" s="171"/>
      <c r="H3" s="168"/>
      <c r="I3" s="168"/>
      <c r="J3" s="168"/>
      <c r="K3" s="169"/>
      <c r="L3" s="171"/>
      <c r="M3" s="168"/>
      <c r="N3" s="168"/>
      <c r="O3" s="168"/>
      <c r="P3" s="169"/>
      <c r="Q3" s="173"/>
      <c r="R3" s="188"/>
      <c r="S3" s="189"/>
      <c r="T3" s="190"/>
    </row>
    <row r="4" spans="1:22" ht="15" customHeight="1" thickBot="1" x14ac:dyDescent="0.3">
      <c r="A4" s="163"/>
      <c r="B4" s="99" t="s">
        <v>21</v>
      </c>
      <c r="C4" s="49" t="s">
        <v>19</v>
      </c>
      <c r="D4" s="49" t="s">
        <v>62</v>
      </c>
      <c r="E4" s="49" t="s">
        <v>63</v>
      </c>
      <c r="F4" s="50" t="s">
        <v>64</v>
      </c>
      <c r="G4" s="94" t="s">
        <v>20</v>
      </c>
      <c r="H4" s="49" t="s">
        <v>19</v>
      </c>
      <c r="I4" s="49" t="s">
        <v>62</v>
      </c>
      <c r="J4" s="49" t="s">
        <v>63</v>
      </c>
      <c r="K4" s="50" t="s">
        <v>64</v>
      </c>
      <c r="L4" s="94" t="s">
        <v>53</v>
      </c>
      <c r="M4" s="49" t="s">
        <v>19</v>
      </c>
      <c r="N4" s="49" t="s">
        <v>62</v>
      </c>
      <c r="O4" s="49" t="s">
        <v>63</v>
      </c>
      <c r="P4" s="50" t="s">
        <v>64</v>
      </c>
      <c r="Q4" s="174"/>
      <c r="R4" s="95" t="s">
        <v>65</v>
      </c>
      <c r="S4" s="97" t="s">
        <v>66</v>
      </c>
      <c r="T4" s="98" t="s">
        <v>53</v>
      </c>
    </row>
    <row r="5" spans="1:22" s="5" customFormat="1" x14ac:dyDescent="0.25">
      <c r="A5" s="79" t="s">
        <v>1</v>
      </c>
      <c r="B5" s="46">
        <f>B6+B7</f>
        <v>19942</v>
      </c>
      <c r="C5" s="47">
        <f t="shared" ref="C5:P5" si="0">C6+C7</f>
        <v>0</v>
      </c>
      <c r="D5" s="47">
        <f t="shared" si="0"/>
        <v>0</v>
      </c>
      <c r="E5" s="47">
        <f t="shared" si="0"/>
        <v>45</v>
      </c>
      <c r="F5" s="48">
        <f t="shared" si="0"/>
        <v>19897</v>
      </c>
      <c r="G5" s="46">
        <f t="shared" si="0"/>
        <v>5565</v>
      </c>
      <c r="H5" s="47">
        <f t="shared" si="0"/>
        <v>0</v>
      </c>
      <c r="I5" s="47">
        <f t="shared" si="0"/>
        <v>11</v>
      </c>
      <c r="J5" s="47">
        <f t="shared" si="0"/>
        <v>328</v>
      </c>
      <c r="K5" s="48">
        <f t="shared" si="0"/>
        <v>5226</v>
      </c>
      <c r="L5" s="46">
        <f t="shared" si="0"/>
        <v>3271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8">
        <f t="shared" si="0"/>
        <v>3271</v>
      </c>
      <c r="Q5" s="85">
        <f>G5+B5+L5</f>
        <v>28778</v>
      </c>
      <c r="R5" s="89"/>
      <c r="S5" s="92"/>
      <c r="T5" s="93"/>
      <c r="U5" s="5">
        <f>Q5-сентябрь!Q5</f>
        <v>79</v>
      </c>
    </row>
    <row r="6" spans="1:22" s="6" customFormat="1" x14ac:dyDescent="0.25">
      <c r="A6" s="80" t="s">
        <v>2</v>
      </c>
      <c r="B6" s="27">
        <f>C6+D6+E6+F6</f>
        <v>8616</v>
      </c>
      <c r="C6" s="17"/>
      <c r="D6" s="17"/>
      <c r="E6" s="17">
        <v>20</v>
      </c>
      <c r="F6" s="28">
        <v>8596</v>
      </c>
      <c r="G6" s="27">
        <f>H6+I6+J6+K6</f>
        <v>3960</v>
      </c>
      <c r="H6" s="17"/>
      <c r="I6" s="17">
        <v>11</v>
      </c>
      <c r="J6" s="17">
        <v>246</v>
      </c>
      <c r="K6" s="28">
        <v>3703</v>
      </c>
      <c r="L6" s="27">
        <f>M6+N6+O6+P6</f>
        <v>2397</v>
      </c>
      <c r="M6" s="17"/>
      <c r="N6" s="17"/>
      <c r="O6" s="17">
        <v>0</v>
      </c>
      <c r="P6" s="28">
        <v>2397</v>
      </c>
      <c r="Q6" s="42">
        <f>G6+B6+L6</f>
        <v>14973</v>
      </c>
      <c r="R6" s="63"/>
      <c r="S6" s="52"/>
      <c r="T6" s="59"/>
      <c r="U6" s="5">
        <f>Q6-сентябрь!Q6</f>
        <v>37</v>
      </c>
    </row>
    <row r="7" spans="1:22" s="15" customFormat="1" x14ac:dyDescent="0.25">
      <c r="A7" s="80" t="s">
        <v>3</v>
      </c>
      <c r="B7" s="27">
        <f>C7+D7+E7+F7</f>
        <v>11326</v>
      </c>
      <c r="C7" s="4"/>
      <c r="D7" s="4"/>
      <c r="E7" s="4">
        <v>25</v>
      </c>
      <c r="F7" s="29">
        <v>11301</v>
      </c>
      <c r="G7" s="27">
        <f>H7+I7+J7+K7</f>
        <v>1605</v>
      </c>
      <c r="H7" s="4"/>
      <c r="I7" s="4"/>
      <c r="J7" s="4">
        <v>82</v>
      </c>
      <c r="K7" s="29">
        <v>1523</v>
      </c>
      <c r="L7" s="27">
        <f>M7+N7+O7+P7</f>
        <v>874</v>
      </c>
      <c r="M7" s="4"/>
      <c r="N7" s="4"/>
      <c r="O7" s="4">
        <v>0</v>
      </c>
      <c r="P7" s="29">
        <v>874</v>
      </c>
      <c r="Q7" s="42">
        <f t="shared" ref="Q7:Q22" si="1">G7+B7+L7</f>
        <v>13805</v>
      </c>
      <c r="R7" s="64"/>
      <c r="S7" s="52"/>
      <c r="T7" s="65"/>
      <c r="U7" s="5">
        <f>Q7-сентябрь!Q7</f>
        <v>42</v>
      </c>
    </row>
    <row r="8" spans="1:22" s="5" customFormat="1" x14ac:dyDescent="0.25">
      <c r="A8" s="81" t="s">
        <v>4</v>
      </c>
      <c r="B8" s="25">
        <f>B9+B10</f>
        <v>17210</v>
      </c>
      <c r="C8" s="1">
        <f t="shared" ref="C8:P8" si="2">C9+C10</f>
        <v>0</v>
      </c>
      <c r="D8" s="1">
        <f t="shared" si="2"/>
        <v>0</v>
      </c>
      <c r="E8" s="1">
        <f t="shared" si="2"/>
        <v>147</v>
      </c>
      <c r="F8" s="26">
        <f t="shared" si="2"/>
        <v>17063</v>
      </c>
      <c r="G8" s="25">
        <f t="shared" si="2"/>
        <v>2165</v>
      </c>
      <c r="H8" s="1">
        <f t="shared" si="2"/>
        <v>0</v>
      </c>
      <c r="I8" s="1">
        <f t="shared" si="2"/>
        <v>7</v>
      </c>
      <c r="J8" s="1">
        <f t="shared" si="2"/>
        <v>451</v>
      </c>
      <c r="K8" s="26">
        <f t="shared" si="2"/>
        <v>1707</v>
      </c>
      <c r="L8" s="25">
        <f t="shared" si="2"/>
        <v>686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6">
        <f t="shared" si="2"/>
        <v>686</v>
      </c>
      <c r="Q8" s="41">
        <f t="shared" si="1"/>
        <v>20061</v>
      </c>
      <c r="R8" s="63"/>
      <c r="S8" s="52"/>
      <c r="T8" s="59"/>
      <c r="U8" s="5">
        <f>Q8-сентябрь!Q8</f>
        <v>77</v>
      </c>
    </row>
    <row r="9" spans="1:22" s="6" customFormat="1" x14ac:dyDescent="0.25">
      <c r="A9" s="80" t="s">
        <v>5</v>
      </c>
      <c r="B9" s="27">
        <f>C9+D9+E9+F9</f>
        <v>10653</v>
      </c>
      <c r="C9" s="17"/>
      <c r="D9" s="17"/>
      <c r="E9" s="17">
        <v>135</v>
      </c>
      <c r="F9" s="28">
        <v>10518</v>
      </c>
      <c r="G9" s="27">
        <f t="shared" ref="G9:G10" si="3">H9+I9+J9+K9</f>
        <v>1116</v>
      </c>
      <c r="H9" s="17"/>
      <c r="I9" s="17">
        <v>7</v>
      </c>
      <c r="J9" s="17">
        <v>338</v>
      </c>
      <c r="K9" s="28">
        <v>771</v>
      </c>
      <c r="L9" s="27">
        <f t="shared" ref="L9:L10" si="4">M9+N9+O9+P9</f>
        <v>114</v>
      </c>
      <c r="M9" s="17"/>
      <c r="N9" s="17"/>
      <c r="O9" s="17">
        <v>0</v>
      </c>
      <c r="P9" s="28">
        <v>114</v>
      </c>
      <c r="Q9" s="42">
        <f t="shared" si="1"/>
        <v>11883</v>
      </c>
      <c r="R9" s="63"/>
      <c r="S9" s="52"/>
      <c r="T9" s="59"/>
      <c r="U9" s="5">
        <f>Q9-сентябрь!Q9</f>
        <v>54</v>
      </c>
    </row>
    <row r="10" spans="1:22" s="6" customFormat="1" x14ac:dyDescent="0.25">
      <c r="A10" s="80" t="s">
        <v>6</v>
      </c>
      <c r="B10" s="27">
        <f>C10+D10+E10+F10</f>
        <v>6557</v>
      </c>
      <c r="C10" s="17"/>
      <c r="D10" s="17"/>
      <c r="E10" s="17">
        <v>12</v>
      </c>
      <c r="F10" s="28">
        <v>6545</v>
      </c>
      <c r="G10" s="27">
        <f t="shared" si="3"/>
        <v>1049</v>
      </c>
      <c r="H10" s="17"/>
      <c r="I10" s="17"/>
      <c r="J10" s="17">
        <v>113</v>
      </c>
      <c r="K10" s="28">
        <v>936</v>
      </c>
      <c r="L10" s="27">
        <f t="shared" si="4"/>
        <v>572</v>
      </c>
      <c r="M10" s="17"/>
      <c r="N10" s="17"/>
      <c r="O10" s="17">
        <v>0</v>
      </c>
      <c r="P10" s="28">
        <v>572</v>
      </c>
      <c r="Q10" s="42">
        <f t="shared" si="1"/>
        <v>8178</v>
      </c>
      <c r="R10" s="63"/>
      <c r="S10" s="52"/>
      <c r="T10" s="59"/>
      <c r="U10" s="5">
        <f>Q10-сентябрь!Q10</f>
        <v>23</v>
      </c>
    </row>
    <row r="11" spans="1:22" s="5" customFormat="1" x14ac:dyDescent="0.25">
      <c r="A11" s="82" t="s">
        <v>7</v>
      </c>
      <c r="B11" s="25">
        <f t="shared" ref="B11:O11" si="5">B12+B13</f>
        <v>25307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6">
        <f t="shared" si="5"/>
        <v>25300</v>
      </c>
      <c r="G11" s="25">
        <f t="shared" si="5"/>
        <v>2529</v>
      </c>
      <c r="H11" s="1">
        <f t="shared" si="5"/>
        <v>0</v>
      </c>
      <c r="I11" s="1">
        <f t="shared" si="5"/>
        <v>0</v>
      </c>
      <c r="J11" s="1">
        <f t="shared" si="5"/>
        <v>226</v>
      </c>
      <c r="K11" s="26">
        <f t="shared" si="5"/>
        <v>2303</v>
      </c>
      <c r="L11" s="25">
        <f t="shared" si="5"/>
        <v>520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6">
        <f>P12+P13</f>
        <v>520</v>
      </c>
      <c r="Q11" s="41">
        <f t="shared" si="1"/>
        <v>28356</v>
      </c>
      <c r="R11" s="63"/>
      <c r="S11" s="52"/>
      <c r="T11" s="59"/>
      <c r="U11" s="5">
        <f>Q11-сентябрь!Q11</f>
        <v>14</v>
      </c>
    </row>
    <row r="12" spans="1:22" s="6" customFormat="1" x14ac:dyDescent="0.25">
      <c r="A12" s="83" t="s">
        <v>8</v>
      </c>
      <c r="B12" s="27">
        <f>C12+D12+E12+F12</f>
        <v>14092</v>
      </c>
      <c r="C12" s="17"/>
      <c r="D12" s="17"/>
      <c r="E12" s="17">
        <v>6</v>
      </c>
      <c r="F12" s="28">
        <v>14086</v>
      </c>
      <c r="G12" s="27">
        <f t="shared" ref="G12:G14" si="6">H12+I12+J12+K12</f>
        <v>1373</v>
      </c>
      <c r="H12" s="17"/>
      <c r="I12" s="17"/>
      <c r="J12" s="17">
        <v>101</v>
      </c>
      <c r="K12" s="28">
        <v>1272</v>
      </c>
      <c r="L12" s="27">
        <f t="shared" ref="L12:L14" si="7">M12+N12+O12+P12</f>
        <v>253</v>
      </c>
      <c r="M12" s="17"/>
      <c r="N12" s="17"/>
      <c r="O12" s="17">
        <v>0</v>
      </c>
      <c r="P12" s="28">
        <v>253</v>
      </c>
      <c r="Q12" s="42">
        <f t="shared" si="1"/>
        <v>15718</v>
      </c>
      <c r="R12" s="63"/>
      <c r="S12" s="52"/>
      <c r="T12" s="59"/>
      <c r="U12" s="5">
        <f>Q12-сентябрь!Q12</f>
        <v>24</v>
      </c>
    </row>
    <row r="13" spans="1:22" s="6" customFormat="1" x14ac:dyDescent="0.25">
      <c r="A13" s="83" t="s">
        <v>9</v>
      </c>
      <c r="B13" s="27">
        <f>C13+D13+E13+F13</f>
        <v>11215</v>
      </c>
      <c r="C13" s="17"/>
      <c r="D13" s="17"/>
      <c r="E13" s="17">
        <v>1</v>
      </c>
      <c r="F13" s="28">
        <v>11214</v>
      </c>
      <c r="G13" s="27">
        <f t="shared" si="6"/>
        <v>1156</v>
      </c>
      <c r="H13" s="17"/>
      <c r="I13" s="17"/>
      <c r="J13" s="17">
        <v>125</v>
      </c>
      <c r="K13" s="28">
        <v>1031</v>
      </c>
      <c r="L13" s="27">
        <f t="shared" si="7"/>
        <v>267</v>
      </c>
      <c r="M13" s="17"/>
      <c r="N13" s="17"/>
      <c r="O13" s="17">
        <v>0</v>
      </c>
      <c r="P13" s="28">
        <v>267</v>
      </c>
      <c r="Q13" s="42">
        <f t="shared" si="1"/>
        <v>12638</v>
      </c>
      <c r="R13" s="63"/>
      <c r="S13" s="52"/>
      <c r="T13" s="59"/>
      <c r="U13" s="5">
        <f>Q13-сентябрь!Q13</f>
        <v>-10</v>
      </c>
      <c r="V13" s="6" t="s">
        <v>75</v>
      </c>
    </row>
    <row r="14" spans="1:22" s="16" customFormat="1" x14ac:dyDescent="0.25">
      <c r="A14" s="82" t="s">
        <v>10</v>
      </c>
      <c r="B14" s="30">
        <f>C14+D14+E14+F14</f>
        <v>10405</v>
      </c>
      <c r="C14" s="3"/>
      <c r="D14" s="3"/>
      <c r="E14" s="3">
        <v>6</v>
      </c>
      <c r="F14" s="31">
        <v>10399</v>
      </c>
      <c r="G14" s="30">
        <f t="shared" si="6"/>
        <v>1931</v>
      </c>
      <c r="H14" s="3"/>
      <c r="I14" s="3">
        <v>6</v>
      </c>
      <c r="J14" s="3">
        <v>245</v>
      </c>
      <c r="K14" s="31">
        <v>1680</v>
      </c>
      <c r="L14" s="30">
        <f t="shared" si="7"/>
        <v>604</v>
      </c>
      <c r="M14" s="3"/>
      <c r="N14" s="3"/>
      <c r="O14" s="3"/>
      <c r="P14" s="31">
        <v>604</v>
      </c>
      <c r="Q14" s="43">
        <f t="shared" si="1"/>
        <v>12940</v>
      </c>
      <c r="R14" s="191" t="s">
        <v>80</v>
      </c>
      <c r="S14" s="192"/>
      <c r="T14" s="193"/>
      <c r="U14" s="5">
        <f>Q14-сентябрь!Q14</f>
        <v>35</v>
      </c>
    </row>
    <row r="15" spans="1:22" s="5" customFormat="1" x14ac:dyDescent="0.25">
      <c r="A15" s="81" t="s">
        <v>11</v>
      </c>
      <c r="B15" s="25">
        <f t="shared" ref="B15:P15" si="8">B16+B17</f>
        <v>15858</v>
      </c>
      <c r="C15" s="1">
        <f t="shared" si="8"/>
        <v>0</v>
      </c>
      <c r="D15" s="1">
        <f t="shared" si="8"/>
        <v>0</v>
      </c>
      <c r="E15" s="1">
        <f t="shared" si="8"/>
        <v>5</v>
      </c>
      <c r="F15" s="26">
        <f t="shared" si="8"/>
        <v>15853</v>
      </c>
      <c r="G15" s="25">
        <f t="shared" si="8"/>
        <v>2044</v>
      </c>
      <c r="H15" s="1">
        <f t="shared" si="8"/>
        <v>0</v>
      </c>
      <c r="I15" s="1">
        <f t="shared" si="8"/>
        <v>0</v>
      </c>
      <c r="J15" s="1">
        <f t="shared" si="8"/>
        <v>231</v>
      </c>
      <c r="K15" s="26">
        <f t="shared" si="8"/>
        <v>1813</v>
      </c>
      <c r="L15" s="25">
        <f t="shared" si="8"/>
        <v>655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6">
        <f t="shared" si="8"/>
        <v>651</v>
      </c>
      <c r="Q15" s="41">
        <f t="shared" si="1"/>
        <v>18557</v>
      </c>
      <c r="R15" s="63"/>
      <c r="S15" s="52"/>
      <c r="T15" s="59"/>
      <c r="U15" s="5">
        <f>Q15-сентябрь!Q15</f>
        <v>-2</v>
      </c>
    </row>
    <row r="16" spans="1:22" s="6" customFormat="1" x14ac:dyDescent="0.25">
      <c r="A16" s="80" t="s">
        <v>12</v>
      </c>
      <c r="B16" s="27">
        <f>C16+D16+E16+F16</f>
        <v>2950</v>
      </c>
      <c r="C16" s="17"/>
      <c r="D16" s="17"/>
      <c r="E16" s="17">
        <v>5</v>
      </c>
      <c r="F16" s="28">
        <v>2945</v>
      </c>
      <c r="G16" s="27">
        <f t="shared" ref="G16:G20" si="9">H16+I16+J16+K16</f>
        <v>792</v>
      </c>
      <c r="H16" s="17"/>
      <c r="I16" s="17"/>
      <c r="J16" s="17">
        <v>125</v>
      </c>
      <c r="K16" s="28">
        <v>667</v>
      </c>
      <c r="L16" s="27">
        <f t="shared" ref="L16:L20" si="10">M16+N16+O16+P16</f>
        <v>352</v>
      </c>
      <c r="M16" s="17"/>
      <c r="N16" s="17"/>
      <c r="O16" s="17">
        <v>4</v>
      </c>
      <c r="P16" s="28">
        <v>348</v>
      </c>
      <c r="Q16" s="42">
        <f t="shared" si="1"/>
        <v>4094</v>
      </c>
      <c r="R16" s="63"/>
      <c r="S16" s="52"/>
      <c r="T16" s="59"/>
      <c r="U16" s="5">
        <f>Q16-сентябрь!Q16</f>
        <v>0</v>
      </c>
    </row>
    <row r="17" spans="1:21" s="6" customFormat="1" x14ac:dyDescent="0.25">
      <c r="A17" s="83" t="s">
        <v>13</v>
      </c>
      <c r="B17" s="27">
        <f>C17+D17+E17+F17</f>
        <v>12908</v>
      </c>
      <c r="C17" s="17"/>
      <c r="D17" s="17"/>
      <c r="E17" s="17"/>
      <c r="F17" s="28">
        <v>12908</v>
      </c>
      <c r="G17" s="27">
        <f t="shared" si="9"/>
        <v>1252</v>
      </c>
      <c r="H17" s="17"/>
      <c r="I17" s="17"/>
      <c r="J17" s="17">
        <v>106</v>
      </c>
      <c r="K17" s="28">
        <v>1146</v>
      </c>
      <c r="L17" s="27">
        <f t="shared" si="10"/>
        <v>303</v>
      </c>
      <c r="M17" s="17"/>
      <c r="N17" s="17"/>
      <c r="O17" s="17">
        <v>0</v>
      </c>
      <c r="P17" s="28">
        <v>303</v>
      </c>
      <c r="Q17" s="42">
        <f t="shared" si="1"/>
        <v>14463</v>
      </c>
      <c r="R17" s="63"/>
      <c r="S17" s="52"/>
      <c r="T17" s="59"/>
      <c r="U17" s="5">
        <f>Q17-сентябрь!Q17</f>
        <v>-2</v>
      </c>
    </row>
    <row r="18" spans="1:21" s="7" customFormat="1" x14ac:dyDescent="0.25">
      <c r="A18" s="82" t="s">
        <v>14</v>
      </c>
      <c r="B18" s="30">
        <f t="shared" ref="B18:B22" si="11">C18+D18+E18+F18</f>
        <v>17848</v>
      </c>
      <c r="C18" s="1"/>
      <c r="D18" s="1"/>
      <c r="E18" s="1">
        <v>5</v>
      </c>
      <c r="F18" s="26">
        <v>17843</v>
      </c>
      <c r="G18" s="30">
        <f t="shared" si="9"/>
        <v>2082</v>
      </c>
      <c r="H18" s="1">
        <v>1</v>
      </c>
      <c r="I18" s="1">
        <v>2</v>
      </c>
      <c r="J18" s="1">
        <v>98</v>
      </c>
      <c r="K18" s="26">
        <v>1981</v>
      </c>
      <c r="L18" s="30">
        <f t="shared" si="10"/>
        <v>147</v>
      </c>
      <c r="M18" s="1"/>
      <c r="N18" s="1"/>
      <c r="O18" s="1">
        <v>0</v>
      </c>
      <c r="P18" s="26">
        <v>147</v>
      </c>
      <c r="Q18" s="43">
        <f t="shared" si="1"/>
        <v>20077</v>
      </c>
      <c r="R18" s="63"/>
      <c r="S18" s="52"/>
      <c r="T18" s="68"/>
      <c r="U18" s="5">
        <f>Q18-сентябрь!Q18</f>
        <v>-2</v>
      </c>
    </row>
    <row r="19" spans="1:21" s="16" customFormat="1" x14ac:dyDescent="0.25">
      <c r="A19" s="82" t="s">
        <v>15</v>
      </c>
      <c r="B19" s="30">
        <f t="shared" si="11"/>
        <v>14729</v>
      </c>
      <c r="C19" s="3"/>
      <c r="D19" s="3"/>
      <c r="E19" s="3">
        <v>6</v>
      </c>
      <c r="F19" s="31">
        <v>14723</v>
      </c>
      <c r="G19" s="30">
        <f t="shared" si="9"/>
        <v>1510</v>
      </c>
      <c r="H19" s="3"/>
      <c r="I19" s="3"/>
      <c r="J19" s="3">
        <v>29</v>
      </c>
      <c r="K19" s="31">
        <v>1481</v>
      </c>
      <c r="L19" s="30">
        <f t="shared" si="10"/>
        <v>745</v>
      </c>
      <c r="M19" s="3"/>
      <c r="N19" s="3"/>
      <c r="O19" s="3">
        <v>0</v>
      </c>
      <c r="P19" s="31">
        <v>745</v>
      </c>
      <c r="Q19" s="43">
        <f t="shared" si="1"/>
        <v>16984</v>
      </c>
      <c r="R19" s="66"/>
      <c r="S19" s="52"/>
      <c r="T19" s="67"/>
      <c r="U19" s="5">
        <f>Q19-сентябрь!Q19</f>
        <v>23</v>
      </c>
    </row>
    <row r="20" spans="1:21" s="7" customFormat="1" x14ac:dyDescent="0.25">
      <c r="A20" s="81" t="s">
        <v>16</v>
      </c>
      <c r="B20" s="30">
        <f t="shared" si="11"/>
        <v>13264</v>
      </c>
      <c r="C20" s="3"/>
      <c r="D20" s="3"/>
      <c r="E20" s="3">
        <v>2</v>
      </c>
      <c r="F20" s="31">
        <v>13262</v>
      </c>
      <c r="G20" s="30">
        <f t="shared" si="9"/>
        <v>1190</v>
      </c>
      <c r="H20" s="1"/>
      <c r="I20" s="1"/>
      <c r="J20" s="1">
        <v>124</v>
      </c>
      <c r="K20" s="26">
        <v>1066</v>
      </c>
      <c r="L20" s="30">
        <f t="shared" si="10"/>
        <v>267</v>
      </c>
      <c r="M20" s="1"/>
      <c r="N20" s="1"/>
      <c r="O20" s="1">
        <v>0</v>
      </c>
      <c r="P20" s="26">
        <v>267</v>
      </c>
      <c r="Q20" s="43">
        <f t="shared" si="1"/>
        <v>14721</v>
      </c>
      <c r="R20" s="69"/>
      <c r="S20" s="52"/>
      <c r="T20" s="68"/>
      <c r="U20" s="5">
        <f>Q20-сентябрь!Q20</f>
        <v>21</v>
      </c>
    </row>
    <row r="21" spans="1:21" s="7" customFormat="1" x14ac:dyDescent="0.25">
      <c r="A21" s="81" t="s">
        <v>17</v>
      </c>
      <c r="B21" s="30">
        <f t="shared" si="11"/>
        <v>4773</v>
      </c>
      <c r="C21" s="1"/>
      <c r="D21" s="1"/>
      <c r="E21" s="1"/>
      <c r="F21" s="26">
        <v>4773</v>
      </c>
      <c r="G21" s="30">
        <f>H21+I21+J21+K21</f>
        <v>621</v>
      </c>
      <c r="H21" s="1"/>
      <c r="I21" s="1"/>
      <c r="J21" s="1">
        <v>11</v>
      </c>
      <c r="K21" s="26">
        <v>610</v>
      </c>
      <c r="L21" s="30">
        <f>M21+N21+O21+P21</f>
        <v>259</v>
      </c>
      <c r="M21" s="1"/>
      <c r="N21" s="1"/>
      <c r="O21" s="1">
        <v>0</v>
      </c>
      <c r="P21" s="26">
        <v>259</v>
      </c>
      <c r="Q21" s="43">
        <f t="shared" si="1"/>
        <v>5653</v>
      </c>
      <c r="R21" s="69"/>
      <c r="S21" s="52"/>
      <c r="T21" s="68"/>
      <c r="U21" s="5">
        <f>Q21-сентябрь!Q21</f>
        <v>8</v>
      </c>
    </row>
    <row r="22" spans="1:21" s="7" customFormat="1" x14ac:dyDescent="0.25">
      <c r="A22" s="81" t="s">
        <v>18</v>
      </c>
      <c r="B22" s="30">
        <f t="shared" si="11"/>
        <v>1225</v>
      </c>
      <c r="C22" s="1"/>
      <c r="D22" s="1"/>
      <c r="E22" s="1"/>
      <c r="F22" s="26">
        <v>1225</v>
      </c>
      <c r="G22" s="30">
        <f t="shared" ref="G22" si="12">H22+I22+J22+K22</f>
        <v>240</v>
      </c>
      <c r="H22" s="1"/>
      <c r="I22" s="1"/>
      <c r="J22" s="1">
        <v>6</v>
      </c>
      <c r="K22" s="26">
        <v>234</v>
      </c>
      <c r="L22" s="30">
        <f t="shared" ref="L22" si="13">M22+N22+O22+P22</f>
        <v>102</v>
      </c>
      <c r="M22" s="1"/>
      <c r="N22" s="1"/>
      <c r="O22" s="1">
        <v>0</v>
      </c>
      <c r="P22" s="26">
        <v>102</v>
      </c>
      <c r="Q22" s="43">
        <f t="shared" si="1"/>
        <v>1567</v>
      </c>
      <c r="R22" s="69"/>
      <c r="S22" s="52"/>
      <c r="T22" s="68"/>
      <c r="U22" s="5">
        <f>Q22-сентябрь!Q22</f>
        <v>-4</v>
      </c>
    </row>
    <row r="23" spans="1:21" ht="16.5" thickBot="1" x14ac:dyDescent="0.3">
      <c r="A23" s="84" t="s">
        <v>24</v>
      </c>
      <c r="B23" s="32">
        <f>B5+B8+B11+B14+B15+B18+B19+B20+B21+B22</f>
        <v>140561</v>
      </c>
      <c r="C23" s="33">
        <f t="shared" ref="C23:O23" si="14">C5+C8+C11+C14+C15+C18+C19+C20+C21+C22</f>
        <v>0</v>
      </c>
      <c r="D23" s="33">
        <f t="shared" si="14"/>
        <v>0</v>
      </c>
      <c r="E23" s="33">
        <f t="shared" si="14"/>
        <v>223</v>
      </c>
      <c r="F23" s="34">
        <f t="shared" si="14"/>
        <v>140338</v>
      </c>
      <c r="G23" s="32">
        <f t="shared" si="14"/>
        <v>19877</v>
      </c>
      <c r="H23" s="33">
        <f t="shared" si="14"/>
        <v>1</v>
      </c>
      <c r="I23" s="33">
        <f t="shared" si="14"/>
        <v>26</v>
      </c>
      <c r="J23" s="33">
        <f t="shared" si="14"/>
        <v>1749</v>
      </c>
      <c r="K23" s="34">
        <f t="shared" si="14"/>
        <v>18101</v>
      </c>
      <c r="L23" s="32">
        <f t="shared" si="14"/>
        <v>7256</v>
      </c>
      <c r="M23" s="33">
        <f t="shared" si="14"/>
        <v>0</v>
      </c>
      <c r="N23" s="33">
        <f t="shared" si="14"/>
        <v>0</v>
      </c>
      <c r="O23" s="33">
        <f t="shared" si="14"/>
        <v>4</v>
      </c>
      <c r="P23" s="34">
        <f>P5+P8+P11+P14+P15+P18+P19+P20+P21+P22</f>
        <v>7252</v>
      </c>
      <c r="Q23" s="44">
        <f>G23+B23+L23</f>
        <v>167694</v>
      </c>
      <c r="R23" s="70"/>
      <c r="S23" s="71"/>
      <c r="T23" s="72"/>
      <c r="U23" s="5">
        <f>Q23-сентябрь!Q23</f>
        <v>249</v>
      </c>
    </row>
    <row r="24" spans="1:21" x14ac:dyDescent="0.25">
      <c r="B24"/>
      <c r="Q24" s="51">
        <f>Q23-K23-J23-I23-H23-F23-E23-D23-C23-M23-N23-O23-P23</f>
        <v>0</v>
      </c>
    </row>
    <row r="26" spans="1:21" x14ac:dyDescent="0.25">
      <c r="B26">
        <f>B23-сентябрь!B23</f>
        <v>177</v>
      </c>
      <c r="C26">
        <f>C23-сентябрь!C23</f>
        <v>0</v>
      </c>
      <c r="D26">
        <f>D23-сентябрь!D23</f>
        <v>0</v>
      </c>
      <c r="E26">
        <f>E23-сентябрь!E23</f>
        <v>36</v>
      </c>
      <c r="F26">
        <f>F23-сентябрь!F23</f>
        <v>141</v>
      </c>
      <c r="G26">
        <f>G23-сентябрь!G23</f>
        <v>68</v>
      </c>
      <c r="H26">
        <f>H23-сентябрь!H23</f>
        <v>0</v>
      </c>
      <c r="I26">
        <f>I23-сентябрь!I23</f>
        <v>-1</v>
      </c>
      <c r="J26">
        <f>J23-сентябрь!J23</f>
        <v>4</v>
      </c>
      <c r="K26">
        <f>K23-сентябрь!K23</f>
        <v>65</v>
      </c>
      <c r="L26">
        <f>L23-сентябрь!L23</f>
        <v>4</v>
      </c>
      <c r="M26">
        <f>M23-сентябрь!M23</f>
        <v>0</v>
      </c>
      <c r="N26">
        <f>N23-сентябрь!N23</f>
        <v>0</v>
      </c>
      <c r="O26">
        <f>O23-сентябрь!O23</f>
        <v>0</v>
      </c>
      <c r="P26">
        <f>P23-сентябрь!P23</f>
        <v>4</v>
      </c>
      <c r="Q26">
        <f>Q23-сентябрь!Q23</f>
        <v>249</v>
      </c>
    </row>
  </sheetData>
  <mergeCells count="7">
    <mergeCell ref="R14:T14"/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37" priority="12" operator="equal">
      <formula>0</formula>
    </cfRule>
  </conditionalFormatting>
  <conditionalFormatting sqref="Q5:Q12 Q19:Q21 Q23 Q14:Q17">
    <cfRule type="cellIs" dxfId="36" priority="11" operator="equal">
      <formula>0</formula>
    </cfRule>
  </conditionalFormatting>
  <conditionalFormatting sqref="L5:L12 L19:L21 L23 L14:L17">
    <cfRule type="cellIs" dxfId="35" priority="10" operator="equal">
      <formula>0</formula>
    </cfRule>
  </conditionalFormatting>
  <conditionalFormatting sqref="B18 G18">
    <cfRule type="cellIs" dxfId="34" priority="9" operator="equal">
      <formula>0</formula>
    </cfRule>
  </conditionalFormatting>
  <conditionalFormatting sqref="Q18">
    <cfRule type="cellIs" dxfId="33" priority="8" operator="equal">
      <formula>0</formula>
    </cfRule>
  </conditionalFormatting>
  <conditionalFormatting sqref="L18">
    <cfRule type="cellIs" dxfId="32" priority="7" operator="equal">
      <formula>0</formula>
    </cfRule>
  </conditionalFormatting>
  <conditionalFormatting sqref="B22 G22">
    <cfRule type="cellIs" dxfId="31" priority="6" operator="equal">
      <formula>0</formula>
    </cfRule>
  </conditionalFormatting>
  <conditionalFormatting sqref="Q22">
    <cfRule type="cellIs" dxfId="30" priority="5" operator="equal">
      <formula>0</formula>
    </cfRule>
  </conditionalFormatting>
  <conditionalFormatting sqref="L22">
    <cfRule type="cellIs" dxfId="29" priority="4" operator="equal">
      <formula>0</formula>
    </cfRule>
  </conditionalFormatting>
  <conditionalFormatting sqref="B13 G13">
    <cfRule type="cellIs" dxfId="28" priority="3" operator="equal">
      <formula>0</formula>
    </cfRule>
  </conditionalFormatting>
  <conditionalFormatting sqref="Q13">
    <cfRule type="cellIs" dxfId="27" priority="2" operator="equal">
      <formula>0</formula>
    </cfRule>
  </conditionalFormatting>
  <conditionalFormatting sqref="L13">
    <cfRule type="cellIs" dxfId="26" priority="1" operator="equal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3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B26" sqref="B26:Q26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13.42578125" style="20" customWidth="1"/>
    <col min="19" max="20" width="13.42578125" customWidth="1"/>
  </cols>
  <sheetData>
    <row r="1" spans="1:21" ht="15" customHeight="1" x14ac:dyDescent="0.25">
      <c r="A1" s="161" t="s">
        <v>0</v>
      </c>
      <c r="B1" s="164" t="s">
        <v>22</v>
      </c>
      <c r="C1" s="165"/>
      <c r="D1" s="165"/>
      <c r="E1" s="165"/>
      <c r="F1" s="166"/>
      <c r="G1" s="170" t="s">
        <v>23</v>
      </c>
      <c r="H1" s="165"/>
      <c r="I1" s="165"/>
      <c r="J1" s="165"/>
      <c r="K1" s="166"/>
      <c r="L1" s="170" t="s">
        <v>53</v>
      </c>
      <c r="M1" s="165"/>
      <c r="N1" s="165"/>
      <c r="O1" s="165"/>
      <c r="P1" s="166"/>
      <c r="Q1" s="172" t="s">
        <v>24</v>
      </c>
      <c r="R1" s="182" t="s">
        <v>67</v>
      </c>
      <c r="S1" s="183"/>
      <c r="T1" s="184"/>
    </row>
    <row r="2" spans="1:21" ht="15" customHeight="1" x14ac:dyDescent="0.25">
      <c r="A2" s="162"/>
      <c r="B2" s="167"/>
      <c r="C2" s="168"/>
      <c r="D2" s="168"/>
      <c r="E2" s="168"/>
      <c r="F2" s="169"/>
      <c r="G2" s="171"/>
      <c r="H2" s="168"/>
      <c r="I2" s="168"/>
      <c r="J2" s="168"/>
      <c r="K2" s="169"/>
      <c r="L2" s="171"/>
      <c r="M2" s="168"/>
      <c r="N2" s="168"/>
      <c r="O2" s="168"/>
      <c r="P2" s="169"/>
      <c r="Q2" s="173"/>
      <c r="R2" s="185"/>
      <c r="S2" s="186"/>
      <c r="T2" s="187"/>
    </row>
    <row r="3" spans="1:21" ht="15.75" customHeight="1" x14ac:dyDescent="0.25">
      <c r="A3" s="162"/>
      <c r="B3" s="167"/>
      <c r="C3" s="168"/>
      <c r="D3" s="168"/>
      <c r="E3" s="168"/>
      <c r="F3" s="169"/>
      <c r="G3" s="171"/>
      <c r="H3" s="168"/>
      <c r="I3" s="168"/>
      <c r="J3" s="168"/>
      <c r="K3" s="169"/>
      <c r="L3" s="171"/>
      <c r="M3" s="168"/>
      <c r="N3" s="168"/>
      <c r="O3" s="168"/>
      <c r="P3" s="169"/>
      <c r="Q3" s="173"/>
      <c r="R3" s="188"/>
      <c r="S3" s="189"/>
      <c r="T3" s="190"/>
    </row>
    <row r="4" spans="1:21" ht="15" customHeight="1" thickBot="1" x14ac:dyDescent="0.3">
      <c r="A4" s="163"/>
      <c r="B4" s="99" t="s">
        <v>21</v>
      </c>
      <c r="C4" s="49" t="s">
        <v>19</v>
      </c>
      <c r="D4" s="49" t="s">
        <v>62</v>
      </c>
      <c r="E4" s="49" t="s">
        <v>63</v>
      </c>
      <c r="F4" s="50" t="s">
        <v>64</v>
      </c>
      <c r="G4" s="94" t="s">
        <v>20</v>
      </c>
      <c r="H4" s="49" t="s">
        <v>19</v>
      </c>
      <c r="I4" s="49" t="s">
        <v>62</v>
      </c>
      <c r="J4" s="49" t="s">
        <v>63</v>
      </c>
      <c r="K4" s="50" t="s">
        <v>64</v>
      </c>
      <c r="L4" s="94" t="s">
        <v>53</v>
      </c>
      <c r="M4" s="49" t="s">
        <v>19</v>
      </c>
      <c r="N4" s="49" t="s">
        <v>62</v>
      </c>
      <c r="O4" s="49" t="s">
        <v>63</v>
      </c>
      <c r="P4" s="50" t="s">
        <v>64</v>
      </c>
      <c r="Q4" s="174"/>
      <c r="R4" s="95" t="s">
        <v>65</v>
      </c>
      <c r="S4" s="97" t="s">
        <v>66</v>
      </c>
      <c r="T4" s="98" t="s">
        <v>53</v>
      </c>
    </row>
    <row r="5" spans="1:21" s="5" customFormat="1" x14ac:dyDescent="0.25">
      <c r="A5" s="79" t="s">
        <v>1</v>
      </c>
      <c r="B5" s="46">
        <f>B6+B7</f>
        <v>19971</v>
      </c>
      <c r="C5" s="47">
        <f t="shared" ref="C5:P5" si="0">C6+C7</f>
        <v>0</v>
      </c>
      <c r="D5" s="47">
        <f t="shared" si="0"/>
        <v>0</v>
      </c>
      <c r="E5" s="47">
        <f t="shared" si="0"/>
        <v>46</v>
      </c>
      <c r="F5" s="48">
        <f t="shared" si="0"/>
        <v>19925</v>
      </c>
      <c r="G5" s="46">
        <f t="shared" si="0"/>
        <v>5572</v>
      </c>
      <c r="H5" s="47">
        <f t="shared" si="0"/>
        <v>0</v>
      </c>
      <c r="I5" s="47">
        <f t="shared" si="0"/>
        <v>11</v>
      </c>
      <c r="J5" s="47">
        <f t="shared" si="0"/>
        <v>331</v>
      </c>
      <c r="K5" s="48">
        <f t="shared" si="0"/>
        <v>5230</v>
      </c>
      <c r="L5" s="46">
        <f t="shared" si="0"/>
        <v>3271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8">
        <f t="shared" si="0"/>
        <v>3271</v>
      </c>
      <c r="Q5" s="85">
        <f>G5+B5+L5</f>
        <v>28814</v>
      </c>
      <c r="R5" s="89"/>
      <c r="S5" s="92"/>
      <c r="T5" s="93"/>
      <c r="U5" s="5">
        <f>Q5-октябрь!Q5</f>
        <v>36</v>
      </c>
    </row>
    <row r="6" spans="1:21" s="6" customFormat="1" x14ac:dyDescent="0.25">
      <c r="A6" s="80" t="s">
        <v>2</v>
      </c>
      <c r="B6" s="27">
        <f>C6+D6+E6+F6</f>
        <v>8634</v>
      </c>
      <c r="C6" s="17"/>
      <c r="D6" s="17"/>
      <c r="E6" s="17">
        <v>21</v>
      </c>
      <c r="F6" s="28">
        <v>8613</v>
      </c>
      <c r="G6" s="27">
        <f>H6+I6+J6+K6</f>
        <v>3964</v>
      </c>
      <c r="H6" s="17"/>
      <c r="I6" s="17">
        <v>11</v>
      </c>
      <c r="J6" s="17">
        <v>249</v>
      </c>
      <c r="K6" s="28">
        <v>3704</v>
      </c>
      <c r="L6" s="27">
        <f>M6+N6+O6+P6</f>
        <v>2397</v>
      </c>
      <c r="M6" s="17"/>
      <c r="N6" s="17"/>
      <c r="O6" s="17"/>
      <c r="P6" s="28">
        <v>2397</v>
      </c>
      <c r="Q6" s="42">
        <f>G6+B6+L6</f>
        <v>14995</v>
      </c>
      <c r="R6" s="63"/>
      <c r="S6" s="52"/>
      <c r="T6" s="59"/>
      <c r="U6" s="5">
        <f>Q6-октябрь!Q6</f>
        <v>22</v>
      </c>
    </row>
    <row r="7" spans="1:21" s="15" customFormat="1" x14ac:dyDescent="0.25">
      <c r="A7" s="80" t="s">
        <v>3</v>
      </c>
      <c r="B7" s="27">
        <f>C7+D7+E7+F7</f>
        <v>11337</v>
      </c>
      <c r="C7" s="4"/>
      <c r="D7" s="4"/>
      <c r="E7" s="4">
        <v>25</v>
      </c>
      <c r="F7" s="29">
        <v>11312</v>
      </c>
      <c r="G7" s="27">
        <f>H7+I7+J7+K7</f>
        <v>1608</v>
      </c>
      <c r="H7" s="4"/>
      <c r="I7" s="4"/>
      <c r="J7" s="4">
        <v>82</v>
      </c>
      <c r="K7" s="29">
        <v>1526</v>
      </c>
      <c r="L7" s="27">
        <f>M7+N7+O7+P7</f>
        <v>874</v>
      </c>
      <c r="M7" s="4"/>
      <c r="N7" s="4"/>
      <c r="O7" s="4"/>
      <c r="P7" s="29">
        <v>874</v>
      </c>
      <c r="Q7" s="42">
        <f t="shared" ref="Q7:Q22" si="1">G7+B7+L7</f>
        <v>13819</v>
      </c>
      <c r="R7" s="64"/>
      <c r="S7" s="52"/>
      <c r="T7" s="65"/>
      <c r="U7" s="5">
        <f>Q7-октябрь!Q7</f>
        <v>14</v>
      </c>
    </row>
    <row r="8" spans="1:21" s="5" customFormat="1" x14ac:dyDescent="0.25">
      <c r="A8" s="81" t="s">
        <v>4</v>
      </c>
      <c r="B8" s="25">
        <f>B9+B10</f>
        <v>17294</v>
      </c>
      <c r="C8" s="1">
        <f t="shared" ref="C8:P8" si="2">C9+C10</f>
        <v>0</v>
      </c>
      <c r="D8" s="1">
        <f t="shared" si="2"/>
        <v>0</v>
      </c>
      <c r="E8" s="1">
        <f t="shared" si="2"/>
        <v>148</v>
      </c>
      <c r="F8" s="26">
        <f t="shared" si="2"/>
        <v>17146</v>
      </c>
      <c r="G8" s="25">
        <f t="shared" si="2"/>
        <v>2174</v>
      </c>
      <c r="H8" s="1">
        <f t="shared" si="2"/>
        <v>0</v>
      </c>
      <c r="I8" s="1">
        <f t="shared" si="2"/>
        <v>7</v>
      </c>
      <c r="J8" s="1">
        <f t="shared" si="2"/>
        <v>453</v>
      </c>
      <c r="K8" s="26">
        <f t="shared" si="2"/>
        <v>1714</v>
      </c>
      <c r="L8" s="25">
        <f t="shared" si="2"/>
        <v>685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6">
        <f t="shared" si="2"/>
        <v>685</v>
      </c>
      <c r="Q8" s="41">
        <f t="shared" si="1"/>
        <v>20153</v>
      </c>
      <c r="R8" s="63"/>
      <c r="S8" s="52"/>
      <c r="T8" s="59"/>
      <c r="U8" s="5">
        <f>Q8-октябрь!Q8</f>
        <v>92</v>
      </c>
    </row>
    <row r="9" spans="1:21" s="6" customFormat="1" x14ac:dyDescent="0.25">
      <c r="A9" s="80" t="s">
        <v>5</v>
      </c>
      <c r="B9" s="27">
        <f>C9+D9+E9+F9</f>
        <v>10717</v>
      </c>
      <c r="C9" s="17"/>
      <c r="D9" s="17"/>
      <c r="E9" s="17">
        <v>136</v>
      </c>
      <c r="F9" s="28">
        <v>10581</v>
      </c>
      <c r="G9" s="27">
        <f t="shared" ref="G9:G10" si="3">H9+I9+J9+K9</f>
        <v>1121</v>
      </c>
      <c r="H9" s="17"/>
      <c r="I9" s="17">
        <v>7</v>
      </c>
      <c r="J9" s="17">
        <v>340</v>
      </c>
      <c r="K9" s="28">
        <v>774</v>
      </c>
      <c r="L9" s="27">
        <f t="shared" ref="L9:L10" si="4">M9+N9+O9+P9</f>
        <v>114</v>
      </c>
      <c r="M9" s="17"/>
      <c r="N9" s="17"/>
      <c r="O9" s="17"/>
      <c r="P9" s="28">
        <v>114</v>
      </c>
      <c r="Q9" s="42">
        <f t="shared" si="1"/>
        <v>11952</v>
      </c>
      <c r="R9" s="63"/>
      <c r="S9" s="52"/>
      <c r="T9" s="59"/>
      <c r="U9" s="5">
        <f>Q9-октябрь!Q9</f>
        <v>69</v>
      </c>
    </row>
    <row r="10" spans="1:21" s="6" customFormat="1" x14ac:dyDescent="0.25">
      <c r="A10" s="80" t="s">
        <v>6</v>
      </c>
      <c r="B10" s="27">
        <f>C10+D10+E10+F10</f>
        <v>6577</v>
      </c>
      <c r="C10" s="17"/>
      <c r="D10" s="17"/>
      <c r="E10" s="17">
        <v>12</v>
      </c>
      <c r="F10" s="28">
        <v>6565</v>
      </c>
      <c r="G10" s="27">
        <f t="shared" si="3"/>
        <v>1053</v>
      </c>
      <c r="H10" s="17"/>
      <c r="I10" s="17"/>
      <c r="J10" s="17">
        <v>113</v>
      </c>
      <c r="K10" s="28">
        <v>940</v>
      </c>
      <c r="L10" s="27">
        <f t="shared" si="4"/>
        <v>571</v>
      </c>
      <c r="M10" s="17"/>
      <c r="N10" s="17"/>
      <c r="O10" s="17"/>
      <c r="P10" s="28">
        <v>571</v>
      </c>
      <c r="Q10" s="42">
        <f t="shared" si="1"/>
        <v>8201</v>
      </c>
      <c r="R10" s="63"/>
      <c r="S10" s="52"/>
      <c r="T10" s="59"/>
      <c r="U10" s="5">
        <f>Q10-октябрь!Q10</f>
        <v>23</v>
      </c>
    </row>
    <row r="11" spans="1:21" s="5" customFormat="1" x14ac:dyDescent="0.25">
      <c r="A11" s="82" t="s">
        <v>7</v>
      </c>
      <c r="B11" s="25">
        <f t="shared" ref="B11:O11" si="5">B12+B13</f>
        <v>25303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6">
        <f t="shared" si="5"/>
        <v>25296</v>
      </c>
      <c r="G11" s="25">
        <f t="shared" si="5"/>
        <v>2534</v>
      </c>
      <c r="H11" s="1">
        <f t="shared" si="5"/>
        <v>0</v>
      </c>
      <c r="I11" s="1">
        <f t="shared" si="5"/>
        <v>0</v>
      </c>
      <c r="J11" s="1">
        <f t="shared" si="5"/>
        <v>225</v>
      </c>
      <c r="K11" s="26">
        <f t="shared" si="5"/>
        <v>2309</v>
      </c>
      <c r="L11" s="25">
        <f t="shared" si="5"/>
        <v>516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6">
        <f>P12+P13</f>
        <v>516</v>
      </c>
      <c r="Q11" s="41">
        <f t="shared" si="1"/>
        <v>28353</v>
      </c>
      <c r="R11" s="63"/>
      <c r="S11" s="52"/>
      <c r="T11" s="59"/>
      <c r="U11" s="5">
        <f>Q11-октябрь!Q11</f>
        <v>-3</v>
      </c>
    </row>
    <row r="12" spans="1:21" s="6" customFormat="1" x14ac:dyDescent="0.25">
      <c r="A12" s="83" t="s">
        <v>8</v>
      </c>
      <c r="B12" s="27">
        <f>C12+D12+E12+F12</f>
        <v>14093</v>
      </c>
      <c r="C12" s="17"/>
      <c r="D12" s="17"/>
      <c r="E12" s="17">
        <v>6</v>
      </c>
      <c r="F12" s="28">
        <v>14087</v>
      </c>
      <c r="G12" s="27">
        <f t="shared" ref="G12:G14" si="6">H12+I12+J12+K12</f>
        <v>1377</v>
      </c>
      <c r="H12" s="17"/>
      <c r="I12" s="17"/>
      <c r="J12" s="17">
        <v>100</v>
      </c>
      <c r="K12" s="28">
        <v>1277</v>
      </c>
      <c r="L12" s="27">
        <f t="shared" ref="L12:L14" si="7">M12+N12+O12+P12</f>
        <v>253</v>
      </c>
      <c r="M12" s="17"/>
      <c r="N12" s="17"/>
      <c r="O12" s="17"/>
      <c r="P12" s="28">
        <v>253</v>
      </c>
      <c r="Q12" s="42">
        <f t="shared" si="1"/>
        <v>15723</v>
      </c>
      <c r="R12" s="63"/>
      <c r="S12" s="52"/>
      <c r="T12" s="59"/>
      <c r="U12" s="5">
        <f>Q12-октябрь!Q12</f>
        <v>5</v>
      </c>
    </row>
    <row r="13" spans="1:21" s="6" customFormat="1" x14ac:dyDescent="0.25">
      <c r="A13" s="83" t="s">
        <v>9</v>
      </c>
      <c r="B13" s="27">
        <f>C13+D13+E13+F13</f>
        <v>11210</v>
      </c>
      <c r="C13" s="17"/>
      <c r="D13" s="17"/>
      <c r="E13" s="17">
        <v>1</v>
      </c>
      <c r="F13" s="28">
        <v>11209</v>
      </c>
      <c r="G13" s="27">
        <f t="shared" si="6"/>
        <v>1157</v>
      </c>
      <c r="H13" s="17"/>
      <c r="I13" s="17"/>
      <c r="J13" s="17">
        <v>125</v>
      </c>
      <c r="K13" s="28">
        <v>1032</v>
      </c>
      <c r="L13" s="27">
        <f t="shared" si="7"/>
        <v>263</v>
      </c>
      <c r="M13" s="17"/>
      <c r="N13" s="17"/>
      <c r="O13" s="17"/>
      <c r="P13" s="28">
        <v>263</v>
      </c>
      <c r="Q13" s="42">
        <f t="shared" si="1"/>
        <v>12630</v>
      </c>
      <c r="R13" s="63"/>
      <c r="S13" s="52"/>
      <c r="T13" s="59"/>
      <c r="U13" s="5">
        <f>Q13-октябрь!Q13</f>
        <v>-8</v>
      </c>
    </row>
    <row r="14" spans="1:21" s="16" customFormat="1" x14ac:dyDescent="0.25">
      <c r="A14" s="82" t="s">
        <v>10</v>
      </c>
      <c r="B14" s="30">
        <f>C14+D14+E14+F14</f>
        <v>10419</v>
      </c>
      <c r="C14" s="3"/>
      <c r="D14" s="3"/>
      <c r="E14" s="3">
        <v>6</v>
      </c>
      <c r="F14" s="31">
        <v>10413</v>
      </c>
      <c r="G14" s="30">
        <f t="shared" si="6"/>
        <v>1932</v>
      </c>
      <c r="H14" s="3"/>
      <c r="I14" s="3">
        <v>7</v>
      </c>
      <c r="J14" s="3">
        <v>248</v>
      </c>
      <c r="K14" s="31">
        <v>1677</v>
      </c>
      <c r="L14" s="30">
        <f t="shared" si="7"/>
        <v>604</v>
      </c>
      <c r="M14" s="3"/>
      <c r="N14" s="3"/>
      <c r="O14" s="3"/>
      <c r="P14" s="31">
        <v>604</v>
      </c>
      <c r="Q14" s="43">
        <f t="shared" si="1"/>
        <v>12955</v>
      </c>
      <c r="R14" s="194" t="s">
        <v>81</v>
      </c>
      <c r="S14" s="195"/>
      <c r="T14" s="196"/>
      <c r="U14" s="5">
        <f>Q14-октябрь!Q14</f>
        <v>15</v>
      </c>
    </row>
    <row r="15" spans="1:21" s="5" customFormat="1" x14ac:dyDescent="0.25">
      <c r="A15" s="81" t="s">
        <v>11</v>
      </c>
      <c r="B15" s="25">
        <f t="shared" ref="B15:P15" si="8">B16+B17</f>
        <v>15857</v>
      </c>
      <c r="C15" s="1">
        <f t="shared" si="8"/>
        <v>0</v>
      </c>
      <c r="D15" s="1">
        <f t="shared" si="8"/>
        <v>0</v>
      </c>
      <c r="E15" s="1">
        <f t="shared" si="8"/>
        <v>5</v>
      </c>
      <c r="F15" s="26">
        <f t="shared" si="8"/>
        <v>15852</v>
      </c>
      <c r="G15" s="25">
        <f t="shared" si="8"/>
        <v>2019</v>
      </c>
      <c r="H15" s="1">
        <f t="shared" si="8"/>
        <v>0</v>
      </c>
      <c r="I15" s="1">
        <f t="shared" si="8"/>
        <v>0</v>
      </c>
      <c r="J15" s="1">
        <f t="shared" si="8"/>
        <v>225</v>
      </c>
      <c r="K15" s="26">
        <f>K16+K17</f>
        <v>1794</v>
      </c>
      <c r="L15" s="25">
        <f t="shared" si="8"/>
        <v>654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6">
        <f t="shared" si="8"/>
        <v>650</v>
      </c>
      <c r="Q15" s="41">
        <f t="shared" si="1"/>
        <v>18530</v>
      </c>
      <c r="R15" s="63"/>
      <c r="S15" s="52"/>
      <c r="T15" s="59"/>
      <c r="U15" s="5">
        <f>Q15-октябрь!Q15</f>
        <v>-27</v>
      </c>
    </row>
    <row r="16" spans="1:21" s="6" customFormat="1" x14ac:dyDescent="0.25">
      <c r="A16" s="80" t="s">
        <v>12</v>
      </c>
      <c r="B16" s="27">
        <f>C16+D16+E16+F16</f>
        <v>2944</v>
      </c>
      <c r="C16" s="17"/>
      <c r="D16" s="17"/>
      <c r="E16" s="17">
        <v>5</v>
      </c>
      <c r="F16" s="28">
        <v>2939</v>
      </c>
      <c r="G16" s="27">
        <f t="shared" ref="G16:G20" si="9">H16+I16+J16+K16</f>
        <v>759</v>
      </c>
      <c r="H16" s="17"/>
      <c r="I16" s="17"/>
      <c r="J16" s="17">
        <v>119</v>
      </c>
      <c r="K16" s="28">
        <v>640</v>
      </c>
      <c r="L16" s="27">
        <f t="shared" ref="L16:L20" si="10">M16+N16+O16+P16</f>
        <v>352</v>
      </c>
      <c r="M16" s="17"/>
      <c r="N16" s="17"/>
      <c r="O16" s="17">
        <v>4</v>
      </c>
      <c r="P16" s="28">
        <v>348</v>
      </c>
      <c r="Q16" s="42">
        <f t="shared" si="1"/>
        <v>4055</v>
      </c>
      <c r="R16" s="63"/>
      <c r="S16" s="52"/>
      <c r="T16" s="59"/>
      <c r="U16" s="5">
        <f>Q16-октябрь!Q16</f>
        <v>-39</v>
      </c>
    </row>
    <row r="17" spans="1:21" s="6" customFormat="1" x14ac:dyDescent="0.25">
      <c r="A17" s="83" t="s">
        <v>13</v>
      </c>
      <c r="B17" s="27">
        <f>C17+D17+E17+F17</f>
        <v>12913</v>
      </c>
      <c r="C17" s="17"/>
      <c r="D17" s="17"/>
      <c r="E17" s="17"/>
      <c r="F17" s="28">
        <v>12913</v>
      </c>
      <c r="G17" s="27">
        <f t="shared" si="9"/>
        <v>1260</v>
      </c>
      <c r="H17" s="17"/>
      <c r="I17" s="17"/>
      <c r="J17" s="17">
        <v>106</v>
      </c>
      <c r="K17" s="28">
        <v>1154</v>
      </c>
      <c r="L17" s="27">
        <f t="shared" si="10"/>
        <v>302</v>
      </c>
      <c r="M17" s="17"/>
      <c r="N17" s="17"/>
      <c r="O17" s="17"/>
      <c r="P17" s="28">
        <v>302</v>
      </c>
      <c r="Q17" s="42">
        <f t="shared" si="1"/>
        <v>14475</v>
      </c>
      <c r="R17" s="63"/>
      <c r="S17" s="52"/>
      <c r="T17" s="59"/>
      <c r="U17" s="5">
        <f>Q17-октябрь!Q17</f>
        <v>12</v>
      </c>
    </row>
    <row r="18" spans="1:21" s="7" customFormat="1" x14ac:dyDescent="0.25">
      <c r="A18" s="82" t="s">
        <v>14</v>
      </c>
      <c r="B18" s="30">
        <f t="shared" ref="B18:B22" si="11">C18+D18+E18+F18</f>
        <v>17859</v>
      </c>
      <c r="C18" s="1"/>
      <c r="D18" s="1"/>
      <c r="E18" s="1">
        <v>5</v>
      </c>
      <c r="F18" s="26">
        <v>17854</v>
      </c>
      <c r="G18" s="30">
        <f t="shared" si="9"/>
        <v>2086</v>
      </c>
      <c r="H18" s="1">
        <v>1</v>
      </c>
      <c r="I18" s="1">
        <v>2</v>
      </c>
      <c r="J18" s="1">
        <v>99</v>
      </c>
      <c r="K18" s="26">
        <v>1984</v>
      </c>
      <c r="L18" s="30">
        <f t="shared" si="10"/>
        <v>147</v>
      </c>
      <c r="M18" s="1"/>
      <c r="N18" s="1"/>
      <c r="O18" s="1"/>
      <c r="P18" s="26">
        <v>147</v>
      </c>
      <c r="Q18" s="43">
        <f t="shared" si="1"/>
        <v>20092</v>
      </c>
      <c r="R18" s="63"/>
      <c r="S18" s="52"/>
      <c r="T18" s="68"/>
      <c r="U18" s="5">
        <f>Q18-октябрь!Q18</f>
        <v>15</v>
      </c>
    </row>
    <row r="19" spans="1:21" s="16" customFormat="1" x14ac:dyDescent="0.25">
      <c r="A19" s="82" t="s">
        <v>15</v>
      </c>
      <c r="B19" s="30">
        <f t="shared" si="11"/>
        <v>14744</v>
      </c>
      <c r="C19" s="3"/>
      <c r="D19" s="3"/>
      <c r="E19" s="3">
        <v>6</v>
      </c>
      <c r="F19" s="31">
        <v>14738</v>
      </c>
      <c r="G19" s="30">
        <f t="shared" si="9"/>
        <v>1519</v>
      </c>
      <c r="H19" s="3"/>
      <c r="I19" s="3"/>
      <c r="J19" s="3">
        <v>29</v>
      </c>
      <c r="K19" s="31">
        <v>1490</v>
      </c>
      <c r="L19" s="30">
        <f t="shared" si="10"/>
        <v>745</v>
      </c>
      <c r="M19" s="3"/>
      <c r="N19" s="3"/>
      <c r="O19" s="3"/>
      <c r="P19" s="31">
        <v>745</v>
      </c>
      <c r="Q19" s="43">
        <f t="shared" si="1"/>
        <v>17008</v>
      </c>
      <c r="R19" s="66"/>
      <c r="S19" s="52"/>
      <c r="T19" s="67"/>
      <c r="U19" s="5">
        <f>Q19-октябрь!Q19</f>
        <v>24</v>
      </c>
    </row>
    <row r="20" spans="1:21" s="7" customFormat="1" x14ac:dyDescent="0.25">
      <c r="A20" s="81" t="s">
        <v>16</v>
      </c>
      <c r="B20" s="30">
        <f t="shared" si="11"/>
        <v>13265</v>
      </c>
      <c r="C20" s="3"/>
      <c r="D20" s="3"/>
      <c r="E20" s="3">
        <v>2</v>
      </c>
      <c r="F20" s="31">
        <v>13263</v>
      </c>
      <c r="G20" s="30">
        <f t="shared" si="9"/>
        <v>1186</v>
      </c>
      <c r="H20" s="1"/>
      <c r="I20" s="1"/>
      <c r="J20" s="1">
        <v>124</v>
      </c>
      <c r="K20" s="26">
        <v>1062</v>
      </c>
      <c r="L20" s="30">
        <f t="shared" si="10"/>
        <v>267</v>
      </c>
      <c r="M20" s="1"/>
      <c r="N20" s="1"/>
      <c r="O20" s="1"/>
      <c r="P20" s="26">
        <v>267</v>
      </c>
      <c r="Q20" s="43">
        <f t="shared" si="1"/>
        <v>14718</v>
      </c>
      <c r="R20" s="69"/>
      <c r="S20" s="52"/>
      <c r="T20" s="68"/>
      <c r="U20" s="5">
        <f>Q20-октябрь!Q20</f>
        <v>-3</v>
      </c>
    </row>
    <row r="21" spans="1:21" s="7" customFormat="1" x14ac:dyDescent="0.25">
      <c r="A21" s="81" t="s">
        <v>17</v>
      </c>
      <c r="B21" s="30">
        <f t="shared" si="11"/>
        <v>4770</v>
      </c>
      <c r="C21" s="1"/>
      <c r="D21" s="1"/>
      <c r="E21" s="1"/>
      <c r="F21" s="26">
        <v>4770</v>
      </c>
      <c r="G21" s="30">
        <f>H21+I21+J21+K21</f>
        <v>626</v>
      </c>
      <c r="H21" s="1"/>
      <c r="I21" s="1"/>
      <c r="J21" s="1">
        <v>11</v>
      </c>
      <c r="K21" s="26">
        <v>615</v>
      </c>
      <c r="L21" s="30">
        <f>M21+N21+O21+P21</f>
        <v>259</v>
      </c>
      <c r="M21" s="1"/>
      <c r="N21" s="1"/>
      <c r="O21" s="1"/>
      <c r="P21" s="26">
        <v>259</v>
      </c>
      <c r="Q21" s="43">
        <f t="shared" si="1"/>
        <v>5655</v>
      </c>
      <c r="R21" s="69"/>
      <c r="S21" s="52"/>
      <c r="T21" s="68"/>
      <c r="U21" s="5">
        <f>Q21-октябрь!Q21</f>
        <v>2</v>
      </c>
    </row>
    <row r="22" spans="1:21" s="7" customFormat="1" x14ac:dyDescent="0.25">
      <c r="A22" s="81" t="s">
        <v>18</v>
      </c>
      <c r="B22" s="30">
        <f t="shared" si="11"/>
        <v>1169</v>
      </c>
      <c r="C22" s="1"/>
      <c r="D22" s="1"/>
      <c r="E22" s="1"/>
      <c r="F22" s="26">
        <v>1169</v>
      </c>
      <c r="G22" s="30">
        <f t="shared" ref="G22" si="12">H22+I22+J22+K22</f>
        <v>240</v>
      </c>
      <c r="H22" s="1"/>
      <c r="I22" s="1"/>
      <c r="J22" s="1">
        <v>7</v>
      </c>
      <c r="K22" s="26">
        <v>233</v>
      </c>
      <c r="L22" s="30">
        <f t="shared" ref="L22" si="13">M22+N22+O22+P22</f>
        <v>103</v>
      </c>
      <c r="M22" s="1"/>
      <c r="N22" s="1"/>
      <c r="O22" s="1"/>
      <c r="P22" s="26">
        <v>103</v>
      </c>
      <c r="Q22" s="43">
        <f t="shared" si="1"/>
        <v>1512</v>
      </c>
      <c r="R22" s="69"/>
      <c r="S22" s="52"/>
      <c r="T22" s="68"/>
      <c r="U22" s="5">
        <f>Q22-октябрь!Q22</f>
        <v>-55</v>
      </c>
    </row>
    <row r="23" spans="1:21" ht="16.5" thickBot="1" x14ac:dyDescent="0.3">
      <c r="A23" s="84" t="s">
        <v>24</v>
      </c>
      <c r="B23" s="32">
        <f>B5+B8+B11+B14+B15+B18+B19+B20+B21+B22</f>
        <v>140651</v>
      </c>
      <c r="C23" s="33">
        <f t="shared" ref="C23:O23" si="14">C5+C8+C11+C14+C15+C18+C19+C20+C21+C22</f>
        <v>0</v>
      </c>
      <c r="D23" s="33">
        <f t="shared" si="14"/>
        <v>0</v>
      </c>
      <c r="E23" s="33">
        <f t="shared" si="14"/>
        <v>225</v>
      </c>
      <c r="F23" s="34">
        <f t="shared" si="14"/>
        <v>140426</v>
      </c>
      <c r="G23" s="32">
        <f t="shared" si="14"/>
        <v>19888</v>
      </c>
      <c r="H23" s="33">
        <f t="shared" si="14"/>
        <v>1</v>
      </c>
      <c r="I23" s="33">
        <f t="shared" si="14"/>
        <v>27</v>
      </c>
      <c r="J23" s="33">
        <f t="shared" si="14"/>
        <v>1752</v>
      </c>
      <c r="K23" s="34">
        <f t="shared" si="14"/>
        <v>18108</v>
      </c>
      <c r="L23" s="32">
        <f t="shared" si="14"/>
        <v>7251</v>
      </c>
      <c r="M23" s="33">
        <f t="shared" si="14"/>
        <v>0</v>
      </c>
      <c r="N23" s="33">
        <f t="shared" si="14"/>
        <v>0</v>
      </c>
      <c r="O23" s="33">
        <f t="shared" si="14"/>
        <v>4</v>
      </c>
      <c r="P23" s="34">
        <f>P5+P8+P11+P14+P15+P18+P19+P20+P21+P22</f>
        <v>7247</v>
      </c>
      <c r="Q23" s="44">
        <f>G23+B23+L23</f>
        <v>167790</v>
      </c>
      <c r="R23" s="70"/>
      <c r="S23" s="71"/>
      <c r="T23" s="72"/>
      <c r="U23" s="5">
        <f>Q23-октябрь!Q23</f>
        <v>96</v>
      </c>
    </row>
    <row r="24" spans="1:21" x14ac:dyDescent="0.25">
      <c r="B24"/>
      <c r="Q24" s="51">
        <f>Q23-K23-J23-I23-H23-F23-E23-D23-C23-M23-N23-O23-P23</f>
        <v>0</v>
      </c>
    </row>
    <row r="26" spans="1:21" x14ac:dyDescent="0.25">
      <c r="B26">
        <f>B23-октябрь!B23</f>
        <v>90</v>
      </c>
      <c r="C26">
        <f>C23-октябрь!C23</f>
        <v>0</v>
      </c>
      <c r="D26">
        <f>D23-октябрь!D23</f>
        <v>0</v>
      </c>
      <c r="E26">
        <f>E23-октябрь!E23</f>
        <v>2</v>
      </c>
      <c r="F26">
        <f>F23-октябрь!F23</f>
        <v>88</v>
      </c>
      <c r="G26">
        <f>G23-октябрь!G23</f>
        <v>11</v>
      </c>
      <c r="H26">
        <f>H23-октябрь!H23</f>
        <v>0</v>
      </c>
      <c r="I26">
        <f>I23-октябрь!I23</f>
        <v>1</v>
      </c>
      <c r="J26">
        <f>J23-октябрь!J23</f>
        <v>3</v>
      </c>
      <c r="K26">
        <f>K23-октябрь!K23</f>
        <v>7</v>
      </c>
      <c r="L26">
        <f>L23-октябрь!L23</f>
        <v>-5</v>
      </c>
      <c r="M26">
        <f>M23-октябрь!M23</f>
        <v>0</v>
      </c>
      <c r="N26">
        <f>N23-октябрь!N23</f>
        <v>0</v>
      </c>
      <c r="O26">
        <f>O23-октябрь!O23</f>
        <v>0</v>
      </c>
      <c r="P26">
        <f>P23-октябрь!P23</f>
        <v>-5</v>
      </c>
      <c r="Q26">
        <f>Q23-октябрь!Q23</f>
        <v>96</v>
      </c>
    </row>
  </sheetData>
  <mergeCells count="7">
    <mergeCell ref="R14:T14"/>
    <mergeCell ref="R1:T3"/>
    <mergeCell ref="A1:A4"/>
    <mergeCell ref="B1:F3"/>
    <mergeCell ref="G1:K3"/>
    <mergeCell ref="Q1:Q4"/>
    <mergeCell ref="L1:P3"/>
  </mergeCells>
  <conditionalFormatting sqref="B5:B12 G5:G12 G19:G21 B19:B21 B23 G23 G14:G17 B14:B17">
    <cfRule type="cellIs" dxfId="25" priority="12" operator="equal">
      <formula>0</formula>
    </cfRule>
  </conditionalFormatting>
  <conditionalFormatting sqref="Q5:Q12 Q19:Q21 Q23 Q14:Q17">
    <cfRule type="cellIs" dxfId="24" priority="11" operator="equal">
      <formula>0</formula>
    </cfRule>
  </conditionalFormatting>
  <conditionalFormatting sqref="L5:L12 L19:L21 L23 L14:L17">
    <cfRule type="cellIs" dxfId="23" priority="10" operator="equal">
      <formula>0</formula>
    </cfRule>
  </conditionalFormatting>
  <conditionalFormatting sqref="B18 G18">
    <cfRule type="cellIs" dxfId="22" priority="9" operator="equal">
      <formula>0</formula>
    </cfRule>
  </conditionalFormatting>
  <conditionalFormatting sqref="Q18">
    <cfRule type="cellIs" dxfId="21" priority="8" operator="equal">
      <formula>0</formula>
    </cfRule>
  </conditionalFormatting>
  <conditionalFormatting sqref="L18">
    <cfRule type="cellIs" dxfId="20" priority="7" operator="equal">
      <formula>0</formula>
    </cfRule>
  </conditionalFormatting>
  <conditionalFormatting sqref="B22 G22">
    <cfRule type="cellIs" dxfId="19" priority="6" operator="equal">
      <formula>0</formula>
    </cfRule>
  </conditionalFormatting>
  <conditionalFormatting sqref="Q22">
    <cfRule type="cellIs" dxfId="18" priority="5" operator="equal">
      <formula>0</formula>
    </cfRule>
  </conditionalFormatting>
  <conditionalFormatting sqref="L22">
    <cfRule type="cellIs" dxfId="17" priority="4" operator="equal">
      <formula>0</formula>
    </cfRule>
  </conditionalFormatting>
  <conditionalFormatting sqref="B13 G13">
    <cfRule type="cellIs" dxfId="16" priority="3" operator="equal">
      <formula>0</formula>
    </cfRule>
  </conditionalFormatting>
  <conditionalFormatting sqref="Q13">
    <cfRule type="cellIs" dxfId="15" priority="2" operator="equal">
      <formula>0</formula>
    </cfRule>
  </conditionalFormatting>
  <conditionalFormatting sqref="L13">
    <cfRule type="cellIs" dxfId="14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="85" zoomScaleNormal="85" workbookViewId="0">
      <selection activeCell="J34" sqref="J34"/>
    </sheetView>
  </sheetViews>
  <sheetFormatPr defaultRowHeight="15" x14ac:dyDescent="0.25"/>
  <cols>
    <col min="1" max="1" width="23.42578125" bestFit="1" customWidth="1"/>
    <col min="2" max="2" width="9.140625" style="5"/>
    <col min="3" max="4" width="9.140625" hidden="1" customWidth="1"/>
    <col min="13" max="14" width="9.140625" hidden="1" customWidth="1"/>
    <col min="15" max="15" width="9.140625" customWidth="1"/>
    <col min="17" max="17" width="9.5703125" customWidth="1"/>
    <col min="18" max="20" width="13.42578125" customWidth="1"/>
    <col min="21" max="21" width="11.28515625" style="20" customWidth="1"/>
  </cols>
  <sheetData>
    <row r="1" spans="1:21" ht="15" customHeight="1" x14ac:dyDescent="0.25">
      <c r="A1" s="161" t="s">
        <v>0</v>
      </c>
      <c r="B1" s="197" t="s">
        <v>22</v>
      </c>
      <c r="C1" s="198"/>
      <c r="D1" s="198"/>
      <c r="E1" s="198"/>
      <c r="F1" s="199"/>
      <c r="G1" s="203" t="s">
        <v>23</v>
      </c>
      <c r="H1" s="198"/>
      <c r="I1" s="198"/>
      <c r="J1" s="198"/>
      <c r="K1" s="199"/>
      <c r="L1" s="203" t="s">
        <v>53</v>
      </c>
      <c r="M1" s="198"/>
      <c r="N1" s="198"/>
      <c r="O1" s="198"/>
      <c r="P1" s="199"/>
      <c r="Q1" s="172" t="s">
        <v>24</v>
      </c>
      <c r="R1" s="182" t="s">
        <v>67</v>
      </c>
      <c r="S1" s="183"/>
      <c r="T1" s="184"/>
      <c r="U1" s="18"/>
    </row>
    <row r="2" spans="1:21" ht="15" customHeight="1" x14ac:dyDescent="0.25">
      <c r="A2" s="162"/>
      <c r="B2" s="200"/>
      <c r="C2" s="201"/>
      <c r="D2" s="201"/>
      <c r="E2" s="201"/>
      <c r="F2" s="202"/>
      <c r="G2" s="204"/>
      <c r="H2" s="201"/>
      <c r="I2" s="201"/>
      <c r="J2" s="201"/>
      <c r="K2" s="202"/>
      <c r="L2" s="204"/>
      <c r="M2" s="201"/>
      <c r="N2" s="201"/>
      <c r="O2" s="201"/>
      <c r="P2" s="202"/>
      <c r="Q2" s="173"/>
      <c r="R2" s="185"/>
      <c r="S2" s="186"/>
      <c r="T2" s="187"/>
      <c r="U2" s="18"/>
    </row>
    <row r="3" spans="1:21" ht="15.75" customHeight="1" x14ac:dyDescent="0.25">
      <c r="A3" s="162"/>
      <c r="B3" s="200"/>
      <c r="C3" s="201"/>
      <c r="D3" s="201"/>
      <c r="E3" s="201"/>
      <c r="F3" s="202"/>
      <c r="G3" s="204"/>
      <c r="H3" s="201"/>
      <c r="I3" s="201"/>
      <c r="J3" s="201"/>
      <c r="K3" s="202"/>
      <c r="L3" s="204"/>
      <c r="M3" s="201"/>
      <c r="N3" s="201"/>
      <c r="O3" s="201"/>
      <c r="P3" s="202"/>
      <c r="Q3" s="173"/>
      <c r="R3" s="188"/>
      <c r="S3" s="189"/>
      <c r="T3" s="190"/>
      <c r="U3" s="18"/>
    </row>
    <row r="4" spans="1:21" ht="15" customHeight="1" thickBot="1" x14ac:dyDescent="0.3">
      <c r="A4" s="163"/>
      <c r="B4" s="100" t="s">
        <v>21</v>
      </c>
      <c r="C4" s="49" t="s">
        <v>19</v>
      </c>
      <c r="D4" s="49" t="s">
        <v>62</v>
      </c>
      <c r="E4" s="49" t="s">
        <v>63</v>
      </c>
      <c r="F4" s="50" t="s">
        <v>64</v>
      </c>
      <c r="G4" s="96" t="s">
        <v>20</v>
      </c>
      <c r="H4" s="49" t="s">
        <v>19</v>
      </c>
      <c r="I4" s="49" t="s">
        <v>62</v>
      </c>
      <c r="J4" s="49" t="s">
        <v>63</v>
      </c>
      <c r="K4" s="50" t="s">
        <v>64</v>
      </c>
      <c r="L4" s="96" t="s">
        <v>53</v>
      </c>
      <c r="M4" s="49" t="s">
        <v>19</v>
      </c>
      <c r="N4" s="49" t="s">
        <v>62</v>
      </c>
      <c r="O4" s="49" t="s">
        <v>63</v>
      </c>
      <c r="P4" s="50" t="s">
        <v>64</v>
      </c>
      <c r="Q4" s="174"/>
      <c r="R4" s="95" t="s">
        <v>65</v>
      </c>
      <c r="S4" s="49" t="s">
        <v>66</v>
      </c>
      <c r="T4" s="50" t="s">
        <v>53</v>
      </c>
      <c r="U4" s="18"/>
    </row>
    <row r="5" spans="1:21" s="5" customFormat="1" x14ac:dyDescent="0.25">
      <c r="A5" s="79" t="s">
        <v>1</v>
      </c>
      <c r="B5" s="46">
        <f>B6+B7</f>
        <v>19997</v>
      </c>
      <c r="C5" s="47">
        <f t="shared" ref="C5:P5" si="0">C6+C7</f>
        <v>0</v>
      </c>
      <c r="D5" s="47">
        <f t="shared" si="0"/>
        <v>0</v>
      </c>
      <c r="E5" s="47">
        <f t="shared" si="0"/>
        <v>46</v>
      </c>
      <c r="F5" s="48">
        <f t="shared" si="0"/>
        <v>19951</v>
      </c>
      <c r="G5" s="46">
        <f t="shared" si="0"/>
        <v>5582</v>
      </c>
      <c r="H5" s="47">
        <f t="shared" si="0"/>
        <v>0</v>
      </c>
      <c r="I5" s="47">
        <f t="shared" si="0"/>
        <v>11</v>
      </c>
      <c r="J5" s="47">
        <f t="shared" si="0"/>
        <v>331</v>
      </c>
      <c r="K5" s="48">
        <f t="shared" si="0"/>
        <v>5240</v>
      </c>
      <c r="L5" s="46">
        <f t="shared" si="0"/>
        <v>3272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8">
        <f t="shared" si="0"/>
        <v>3272</v>
      </c>
      <c r="Q5" s="85">
        <f>G5+B5+L5</f>
        <v>28851</v>
      </c>
      <c r="R5" s="89"/>
      <c r="S5" s="90"/>
      <c r="T5" s="91"/>
      <c r="U5" s="19">
        <f>Q5-ноябрь!Q5</f>
        <v>37</v>
      </c>
    </row>
    <row r="6" spans="1:21" s="6" customFormat="1" x14ac:dyDescent="0.25">
      <c r="A6" s="80" t="s">
        <v>2</v>
      </c>
      <c r="B6" s="27">
        <f>C6+D6+E6+F6</f>
        <v>8647</v>
      </c>
      <c r="C6" s="17"/>
      <c r="D6" s="17"/>
      <c r="E6" s="17">
        <v>21</v>
      </c>
      <c r="F6" s="28">
        <v>8626</v>
      </c>
      <c r="G6" s="27">
        <f>H6+I6+J6+K6</f>
        <v>3971</v>
      </c>
      <c r="H6" s="17"/>
      <c r="I6" s="17">
        <v>11</v>
      </c>
      <c r="J6" s="17">
        <v>249</v>
      </c>
      <c r="K6" s="28">
        <v>3711</v>
      </c>
      <c r="L6" s="27">
        <f>M6+N6+O6+P6</f>
        <v>2398</v>
      </c>
      <c r="M6" s="17"/>
      <c r="N6" s="17"/>
      <c r="O6" s="17"/>
      <c r="P6" s="28">
        <v>2398</v>
      </c>
      <c r="Q6" s="42">
        <f>G6+B6+L6</f>
        <v>15016</v>
      </c>
      <c r="R6" s="63"/>
      <c r="S6" s="52"/>
      <c r="T6" s="59"/>
      <c r="U6" s="19">
        <f>Q6-ноябрь!Q6</f>
        <v>21</v>
      </c>
    </row>
    <row r="7" spans="1:21" s="15" customFormat="1" x14ac:dyDescent="0.25">
      <c r="A7" s="80" t="s">
        <v>3</v>
      </c>
      <c r="B7" s="27">
        <f>C7+D7+E7+F7</f>
        <v>11350</v>
      </c>
      <c r="C7" s="4"/>
      <c r="D7" s="4"/>
      <c r="E7" s="4">
        <v>25</v>
      </c>
      <c r="F7" s="29">
        <v>11325</v>
      </c>
      <c r="G7" s="27">
        <f>H7+I7+J7+K7</f>
        <v>1611</v>
      </c>
      <c r="H7" s="4"/>
      <c r="I7" s="4"/>
      <c r="J7" s="4">
        <v>82</v>
      </c>
      <c r="K7" s="29">
        <v>1529</v>
      </c>
      <c r="L7" s="27">
        <f>M7+N7+O7+P7</f>
        <v>874</v>
      </c>
      <c r="M7" s="4"/>
      <c r="N7" s="4"/>
      <c r="O7" s="4"/>
      <c r="P7" s="29">
        <v>874</v>
      </c>
      <c r="Q7" s="42">
        <f t="shared" ref="Q7:Q22" si="1">G7+B7+L7</f>
        <v>13835</v>
      </c>
      <c r="R7" s="64"/>
      <c r="S7" s="52"/>
      <c r="T7" s="65"/>
      <c r="U7" s="19">
        <f>Q7-ноябрь!Q7</f>
        <v>16</v>
      </c>
    </row>
    <row r="8" spans="1:21" s="5" customFormat="1" x14ac:dyDescent="0.25">
      <c r="A8" s="81" t="s">
        <v>4</v>
      </c>
      <c r="B8" s="25">
        <f>B9+B10</f>
        <v>17357</v>
      </c>
      <c r="C8" s="1">
        <f t="shared" ref="C8:P8" si="2">C9+C10</f>
        <v>0</v>
      </c>
      <c r="D8" s="1">
        <f t="shared" si="2"/>
        <v>0</v>
      </c>
      <c r="E8" s="1">
        <f t="shared" si="2"/>
        <v>150</v>
      </c>
      <c r="F8" s="26">
        <f t="shared" si="2"/>
        <v>17207</v>
      </c>
      <c r="G8" s="25">
        <f t="shared" si="2"/>
        <v>2174</v>
      </c>
      <c r="H8" s="1">
        <f t="shared" si="2"/>
        <v>0</v>
      </c>
      <c r="I8" s="1">
        <f t="shared" si="2"/>
        <v>7</v>
      </c>
      <c r="J8" s="1">
        <f t="shared" si="2"/>
        <v>452</v>
      </c>
      <c r="K8" s="26">
        <f t="shared" si="2"/>
        <v>1715</v>
      </c>
      <c r="L8" s="25">
        <f t="shared" si="2"/>
        <v>685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6">
        <f t="shared" si="2"/>
        <v>685</v>
      </c>
      <c r="Q8" s="41">
        <f t="shared" si="1"/>
        <v>20216</v>
      </c>
      <c r="R8" s="63"/>
      <c r="S8" s="52"/>
      <c r="T8" s="59"/>
      <c r="U8" s="19">
        <f>Q8-ноябрь!Q8</f>
        <v>63</v>
      </c>
    </row>
    <row r="9" spans="1:21" s="6" customFormat="1" x14ac:dyDescent="0.25">
      <c r="A9" s="80" t="s">
        <v>5</v>
      </c>
      <c r="B9" s="27">
        <f>C9+D9+E9+F9</f>
        <v>10776</v>
      </c>
      <c r="C9" s="17"/>
      <c r="D9" s="17"/>
      <c r="E9" s="17">
        <v>138</v>
      </c>
      <c r="F9" s="28">
        <v>10638</v>
      </c>
      <c r="G9" s="27">
        <f t="shared" ref="G9:G10" si="3">H9+I9+J9+K9</f>
        <v>1122</v>
      </c>
      <c r="H9" s="17"/>
      <c r="I9" s="17">
        <v>7</v>
      </c>
      <c r="J9" s="17">
        <v>339</v>
      </c>
      <c r="K9" s="28">
        <v>776</v>
      </c>
      <c r="L9" s="27">
        <f t="shared" ref="L9:L10" si="4">M9+N9+O9+P9</f>
        <v>114</v>
      </c>
      <c r="M9" s="17"/>
      <c r="N9" s="17"/>
      <c r="O9" s="17"/>
      <c r="P9" s="28">
        <v>114</v>
      </c>
      <c r="Q9" s="42">
        <f t="shared" si="1"/>
        <v>12012</v>
      </c>
      <c r="R9" s="63"/>
      <c r="S9" s="52"/>
      <c r="T9" s="59"/>
      <c r="U9" s="19">
        <f>Q9-ноябрь!Q9</f>
        <v>60</v>
      </c>
    </row>
    <row r="10" spans="1:21" s="6" customFormat="1" x14ac:dyDescent="0.25">
      <c r="A10" s="80" t="s">
        <v>6</v>
      </c>
      <c r="B10" s="27">
        <f>C10+D10+E10+F10</f>
        <v>6581</v>
      </c>
      <c r="C10" s="17"/>
      <c r="D10" s="17"/>
      <c r="E10" s="17">
        <v>12</v>
      </c>
      <c r="F10" s="28">
        <v>6569</v>
      </c>
      <c r="G10" s="27">
        <f t="shared" si="3"/>
        <v>1052</v>
      </c>
      <c r="H10" s="17"/>
      <c r="I10" s="17"/>
      <c r="J10" s="17">
        <v>113</v>
      </c>
      <c r="K10" s="28">
        <v>939</v>
      </c>
      <c r="L10" s="27">
        <f t="shared" si="4"/>
        <v>571</v>
      </c>
      <c r="M10" s="17"/>
      <c r="N10" s="17"/>
      <c r="O10" s="17"/>
      <c r="P10" s="28">
        <v>571</v>
      </c>
      <c r="Q10" s="42">
        <f t="shared" si="1"/>
        <v>8204</v>
      </c>
      <c r="R10" s="63"/>
      <c r="S10" s="52"/>
      <c r="T10" s="59"/>
      <c r="U10" s="19">
        <f>Q10-ноябрь!Q10</f>
        <v>3</v>
      </c>
    </row>
    <row r="11" spans="1:21" s="5" customFormat="1" x14ac:dyDescent="0.25">
      <c r="A11" s="82" t="s">
        <v>7</v>
      </c>
      <c r="B11" s="25">
        <f t="shared" ref="B11:O11" si="5">B12+B13</f>
        <v>25295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6">
        <f t="shared" si="5"/>
        <v>25288</v>
      </c>
      <c r="G11" s="25">
        <f t="shared" si="5"/>
        <v>2540</v>
      </c>
      <c r="H11" s="1">
        <f t="shared" si="5"/>
        <v>0</v>
      </c>
      <c r="I11" s="1">
        <f t="shared" si="5"/>
        <v>0</v>
      </c>
      <c r="J11" s="1">
        <f t="shared" si="5"/>
        <v>228</v>
      </c>
      <c r="K11" s="26">
        <f t="shared" si="5"/>
        <v>2312</v>
      </c>
      <c r="L11" s="25">
        <f t="shared" si="5"/>
        <v>516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6">
        <f>P12+P13</f>
        <v>516</v>
      </c>
      <c r="Q11" s="41">
        <f t="shared" si="1"/>
        <v>28351</v>
      </c>
      <c r="R11" s="63"/>
      <c r="S11" s="52"/>
      <c r="T11" s="59"/>
      <c r="U11" s="19">
        <f>Q11-ноябрь!Q11</f>
        <v>-2</v>
      </c>
    </row>
    <row r="12" spans="1:21" s="6" customFormat="1" x14ac:dyDescent="0.25">
      <c r="A12" s="83" t="s">
        <v>8</v>
      </c>
      <c r="B12" s="27">
        <f>C12+D12+E12+F12</f>
        <v>14091</v>
      </c>
      <c r="C12" s="17"/>
      <c r="D12" s="17"/>
      <c r="E12" s="17">
        <v>6</v>
      </c>
      <c r="F12" s="28">
        <v>14085</v>
      </c>
      <c r="G12" s="27">
        <f t="shared" ref="G12:G14" si="6">H12+I12+J12+K12</f>
        <v>1377</v>
      </c>
      <c r="H12" s="17"/>
      <c r="I12" s="17"/>
      <c r="J12" s="17">
        <v>101</v>
      </c>
      <c r="K12" s="28">
        <v>1276</v>
      </c>
      <c r="L12" s="27">
        <f t="shared" ref="L12:L14" si="7">M12+N12+O12+P12</f>
        <v>253</v>
      </c>
      <c r="M12" s="17"/>
      <c r="N12" s="17"/>
      <c r="O12" s="17"/>
      <c r="P12" s="28">
        <v>253</v>
      </c>
      <c r="Q12" s="42">
        <f t="shared" si="1"/>
        <v>15721</v>
      </c>
      <c r="R12" s="63"/>
      <c r="S12" s="52"/>
      <c r="T12" s="59"/>
      <c r="U12" s="19">
        <f>Q12-ноябрь!Q12</f>
        <v>-2</v>
      </c>
    </row>
    <row r="13" spans="1:21" s="6" customFormat="1" x14ac:dyDescent="0.25">
      <c r="A13" s="83" t="s">
        <v>9</v>
      </c>
      <c r="B13" s="27">
        <f>C13+D13+E13+F13</f>
        <v>11204</v>
      </c>
      <c r="C13" s="17"/>
      <c r="D13" s="17"/>
      <c r="E13" s="17">
        <v>1</v>
      </c>
      <c r="F13" s="28">
        <v>11203</v>
      </c>
      <c r="G13" s="27">
        <f t="shared" si="6"/>
        <v>1163</v>
      </c>
      <c r="H13" s="17"/>
      <c r="I13" s="17"/>
      <c r="J13" s="17">
        <v>127</v>
      </c>
      <c r="K13" s="28">
        <v>1036</v>
      </c>
      <c r="L13" s="27">
        <f t="shared" si="7"/>
        <v>263</v>
      </c>
      <c r="M13" s="17"/>
      <c r="N13" s="17"/>
      <c r="O13" s="17"/>
      <c r="P13" s="28">
        <v>263</v>
      </c>
      <c r="Q13" s="42">
        <f t="shared" si="1"/>
        <v>12630</v>
      </c>
      <c r="R13" s="63"/>
      <c r="S13" s="52"/>
      <c r="T13" s="59"/>
      <c r="U13" s="19">
        <f>Q13-ноябрь!Q13</f>
        <v>0</v>
      </c>
    </row>
    <row r="14" spans="1:21" s="16" customFormat="1" x14ac:dyDescent="0.25">
      <c r="A14" s="82" t="s">
        <v>10</v>
      </c>
      <c r="B14" s="30">
        <f>C14+D14+E14+F14</f>
        <v>10438</v>
      </c>
      <c r="C14" s="3"/>
      <c r="D14" s="3"/>
      <c r="E14" s="3">
        <v>6</v>
      </c>
      <c r="F14" s="31">
        <v>10432</v>
      </c>
      <c r="G14" s="30">
        <f t="shared" si="6"/>
        <v>1936</v>
      </c>
      <c r="H14" s="3"/>
      <c r="I14" s="3">
        <v>7</v>
      </c>
      <c r="J14" s="3">
        <v>250</v>
      </c>
      <c r="K14" s="31">
        <v>1679</v>
      </c>
      <c r="L14" s="30">
        <f t="shared" si="7"/>
        <v>603</v>
      </c>
      <c r="M14" s="3"/>
      <c r="N14" s="3"/>
      <c r="O14" s="3"/>
      <c r="P14" s="31">
        <v>603</v>
      </c>
      <c r="Q14" s="43">
        <f t="shared" si="1"/>
        <v>12977</v>
      </c>
      <c r="R14" s="66"/>
      <c r="S14" s="52"/>
      <c r="T14" s="67"/>
      <c r="U14" s="19">
        <f>Q14-ноябрь!Q14</f>
        <v>22</v>
      </c>
    </row>
    <row r="15" spans="1:21" s="5" customFormat="1" x14ac:dyDescent="0.25">
      <c r="A15" s="81" t="s">
        <v>54</v>
      </c>
      <c r="B15" s="25">
        <f t="shared" ref="B15:P15" si="8">B16+B17</f>
        <v>15857</v>
      </c>
      <c r="C15" s="1">
        <f t="shared" si="8"/>
        <v>0</v>
      </c>
      <c r="D15" s="1">
        <f t="shared" si="8"/>
        <v>0</v>
      </c>
      <c r="E15" s="1">
        <f t="shared" si="8"/>
        <v>5</v>
      </c>
      <c r="F15" s="26">
        <f t="shared" si="8"/>
        <v>15852</v>
      </c>
      <c r="G15" s="25">
        <f t="shared" si="8"/>
        <v>2022</v>
      </c>
      <c r="H15" s="1">
        <f t="shared" si="8"/>
        <v>0</v>
      </c>
      <c r="I15" s="1">
        <f t="shared" si="8"/>
        <v>0</v>
      </c>
      <c r="J15" s="1">
        <f t="shared" si="8"/>
        <v>225</v>
      </c>
      <c r="K15" s="26">
        <f t="shared" si="8"/>
        <v>1797</v>
      </c>
      <c r="L15" s="25">
        <f t="shared" si="8"/>
        <v>650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6">
        <f t="shared" si="8"/>
        <v>646</v>
      </c>
      <c r="Q15" s="41">
        <f t="shared" si="1"/>
        <v>18529</v>
      </c>
      <c r="R15" s="63"/>
      <c r="S15" s="52"/>
      <c r="T15" s="59"/>
      <c r="U15" s="19">
        <f>Q15-ноябрь!Q15</f>
        <v>-1</v>
      </c>
    </row>
    <row r="16" spans="1:21" s="6" customFormat="1" x14ac:dyDescent="0.25">
      <c r="A16" s="80" t="s">
        <v>12</v>
      </c>
      <c r="B16" s="27">
        <f>C16+D16+E16+F16</f>
        <v>2941</v>
      </c>
      <c r="C16" s="17"/>
      <c r="D16" s="17"/>
      <c r="E16" s="17">
        <v>5</v>
      </c>
      <c r="F16" s="28">
        <v>2936</v>
      </c>
      <c r="G16" s="27">
        <f t="shared" ref="G16:G20" si="9">H16+I16+J16+K16</f>
        <v>758</v>
      </c>
      <c r="H16" s="17"/>
      <c r="I16" s="17"/>
      <c r="J16" s="17">
        <v>119</v>
      </c>
      <c r="K16" s="28">
        <v>639</v>
      </c>
      <c r="L16" s="27">
        <f t="shared" ref="L16:L20" si="10">M16+N16+O16+P16</f>
        <v>352</v>
      </c>
      <c r="M16" s="17"/>
      <c r="N16" s="17"/>
      <c r="O16" s="17">
        <v>4</v>
      </c>
      <c r="P16" s="28">
        <v>348</v>
      </c>
      <c r="Q16" s="42">
        <f t="shared" si="1"/>
        <v>4051</v>
      </c>
      <c r="R16" s="63"/>
      <c r="S16" s="52"/>
      <c r="T16" s="59"/>
      <c r="U16" s="19">
        <f>Q16-ноябрь!Q16</f>
        <v>-4</v>
      </c>
    </row>
    <row r="17" spans="1:21" s="6" customFormat="1" x14ac:dyDescent="0.25">
      <c r="A17" s="83" t="s">
        <v>13</v>
      </c>
      <c r="B17" s="27">
        <f>C17+D17+E17+F17</f>
        <v>12916</v>
      </c>
      <c r="C17" s="17"/>
      <c r="D17" s="17"/>
      <c r="E17" s="17"/>
      <c r="F17" s="28">
        <v>12916</v>
      </c>
      <c r="G17" s="27">
        <f t="shared" si="9"/>
        <v>1264</v>
      </c>
      <c r="H17" s="17"/>
      <c r="I17" s="17"/>
      <c r="J17" s="17">
        <v>106</v>
      </c>
      <c r="K17" s="28">
        <v>1158</v>
      </c>
      <c r="L17" s="27">
        <f t="shared" si="10"/>
        <v>298</v>
      </c>
      <c r="M17" s="17"/>
      <c r="N17" s="17"/>
      <c r="O17" s="17"/>
      <c r="P17" s="28">
        <v>298</v>
      </c>
      <c r="Q17" s="42">
        <f t="shared" si="1"/>
        <v>14478</v>
      </c>
      <c r="R17" s="63"/>
      <c r="S17" s="52"/>
      <c r="T17" s="59"/>
      <c r="U17" s="19">
        <f>Q17-ноябрь!Q17</f>
        <v>3</v>
      </c>
    </row>
    <row r="18" spans="1:21" s="7" customFormat="1" x14ac:dyDescent="0.25">
      <c r="A18" s="82" t="s">
        <v>14</v>
      </c>
      <c r="B18" s="30">
        <f t="shared" ref="B18" si="11">C18+D18+E18+F18</f>
        <v>17853</v>
      </c>
      <c r="C18" s="1"/>
      <c r="D18" s="1"/>
      <c r="E18" s="1">
        <v>5</v>
      </c>
      <c r="F18" s="26">
        <v>17848</v>
      </c>
      <c r="G18" s="30">
        <f t="shared" si="9"/>
        <v>2091</v>
      </c>
      <c r="H18" s="1">
        <v>1</v>
      </c>
      <c r="I18" s="1">
        <v>2</v>
      </c>
      <c r="J18" s="1">
        <v>99</v>
      </c>
      <c r="K18" s="26">
        <v>1989</v>
      </c>
      <c r="L18" s="30">
        <f t="shared" si="10"/>
        <v>148</v>
      </c>
      <c r="M18" s="1"/>
      <c r="N18" s="1"/>
      <c r="O18" s="1"/>
      <c r="P18" s="26">
        <v>148</v>
      </c>
      <c r="Q18" s="43">
        <f t="shared" si="1"/>
        <v>20092</v>
      </c>
      <c r="R18" s="63"/>
      <c r="S18" s="52"/>
      <c r="T18" s="68"/>
      <c r="U18" s="19">
        <f>Q18-ноябрь!Q18</f>
        <v>0</v>
      </c>
    </row>
    <row r="19" spans="1:21" s="16" customFormat="1" x14ac:dyDescent="0.25">
      <c r="A19" s="82" t="s">
        <v>15</v>
      </c>
      <c r="B19" s="30">
        <f t="shared" ref="B19:B22" si="12">C19+D19+E19+F19</f>
        <v>14819</v>
      </c>
      <c r="C19" s="3"/>
      <c r="D19" s="3"/>
      <c r="E19" s="3">
        <v>6</v>
      </c>
      <c r="F19" s="31">
        <v>14813</v>
      </c>
      <c r="G19" s="30">
        <f t="shared" si="9"/>
        <v>1551</v>
      </c>
      <c r="H19" s="3"/>
      <c r="I19" s="3"/>
      <c r="J19" s="3">
        <v>30</v>
      </c>
      <c r="K19" s="31">
        <v>1521</v>
      </c>
      <c r="L19" s="30">
        <f t="shared" si="10"/>
        <v>745</v>
      </c>
      <c r="M19" s="3"/>
      <c r="N19" s="3"/>
      <c r="O19" s="3"/>
      <c r="P19" s="31">
        <v>745</v>
      </c>
      <c r="Q19" s="43">
        <f t="shared" si="1"/>
        <v>17115</v>
      </c>
      <c r="R19" s="66"/>
      <c r="S19" s="52"/>
      <c r="T19" s="67"/>
      <c r="U19" s="19">
        <f>Q19-ноябрь!Q19</f>
        <v>107</v>
      </c>
    </row>
    <row r="20" spans="1:21" s="7" customFormat="1" x14ac:dyDescent="0.25">
      <c r="A20" s="81" t="s">
        <v>16</v>
      </c>
      <c r="B20" s="30">
        <f t="shared" si="12"/>
        <v>13296</v>
      </c>
      <c r="C20" s="3"/>
      <c r="D20" s="3"/>
      <c r="E20" s="3">
        <v>2</v>
      </c>
      <c r="F20" s="31">
        <v>13294</v>
      </c>
      <c r="G20" s="30">
        <f t="shared" si="9"/>
        <v>1158</v>
      </c>
      <c r="H20" s="1"/>
      <c r="I20" s="1"/>
      <c r="J20" s="1">
        <v>123</v>
      </c>
      <c r="K20" s="26">
        <v>1035</v>
      </c>
      <c r="L20" s="30">
        <f t="shared" si="10"/>
        <v>267</v>
      </c>
      <c r="M20" s="1"/>
      <c r="N20" s="1"/>
      <c r="O20" s="1"/>
      <c r="P20" s="26">
        <v>267</v>
      </c>
      <c r="Q20" s="43">
        <f t="shared" si="1"/>
        <v>14721</v>
      </c>
      <c r="R20" s="69"/>
      <c r="S20" s="52"/>
      <c r="T20" s="68"/>
      <c r="U20" s="19">
        <f>Q20-ноябрь!Q20</f>
        <v>3</v>
      </c>
    </row>
    <row r="21" spans="1:21" s="7" customFormat="1" x14ac:dyDescent="0.25">
      <c r="A21" s="81" t="s">
        <v>17</v>
      </c>
      <c r="B21" s="30">
        <f t="shared" si="12"/>
        <v>4774</v>
      </c>
      <c r="C21" s="1"/>
      <c r="D21" s="1"/>
      <c r="E21" s="1"/>
      <c r="F21" s="26">
        <v>4774</v>
      </c>
      <c r="G21" s="30">
        <f>H21+I21+J21+K21</f>
        <v>629</v>
      </c>
      <c r="H21" s="1"/>
      <c r="I21" s="1"/>
      <c r="J21" s="1">
        <v>11</v>
      </c>
      <c r="K21" s="26">
        <v>618</v>
      </c>
      <c r="L21" s="30">
        <f>M21+N21+O21+P21</f>
        <v>259</v>
      </c>
      <c r="M21" s="1"/>
      <c r="N21" s="1"/>
      <c r="O21" s="1"/>
      <c r="P21" s="26">
        <v>259</v>
      </c>
      <c r="Q21" s="43">
        <f t="shared" si="1"/>
        <v>5662</v>
      </c>
      <c r="R21" s="69"/>
      <c r="S21" s="52"/>
      <c r="T21" s="68"/>
      <c r="U21" s="19">
        <f>Q21-ноябрь!Q21</f>
        <v>7</v>
      </c>
    </row>
    <row r="22" spans="1:21" s="7" customFormat="1" x14ac:dyDescent="0.25">
      <c r="A22" s="81" t="s">
        <v>18</v>
      </c>
      <c r="B22" s="30">
        <f t="shared" si="12"/>
        <v>1167</v>
      </c>
      <c r="C22" s="1"/>
      <c r="D22" s="1"/>
      <c r="E22" s="1"/>
      <c r="F22" s="26">
        <v>1167</v>
      </c>
      <c r="G22" s="30">
        <f t="shared" ref="G22" si="13">H22+I22+J22+K22</f>
        <v>239</v>
      </c>
      <c r="H22" s="1"/>
      <c r="I22" s="1"/>
      <c r="J22" s="1">
        <v>7</v>
      </c>
      <c r="K22" s="26">
        <v>232</v>
      </c>
      <c r="L22" s="30">
        <f t="shared" ref="L22" si="14">M22+N22+O22+P22</f>
        <v>101</v>
      </c>
      <c r="M22" s="1"/>
      <c r="N22" s="1"/>
      <c r="O22" s="1"/>
      <c r="P22" s="26">
        <v>101</v>
      </c>
      <c r="Q22" s="43">
        <f t="shared" si="1"/>
        <v>1507</v>
      </c>
      <c r="R22" s="69"/>
      <c r="S22" s="52"/>
      <c r="T22" s="68"/>
      <c r="U22" s="19">
        <f>Q22-ноябрь!Q22</f>
        <v>-5</v>
      </c>
    </row>
    <row r="23" spans="1:21" ht="16.5" thickBot="1" x14ac:dyDescent="0.3">
      <c r="A23" s="84" t="s">
        <v>24</v>
      </c>
      <c r="B23" s="32">
        <f>B5+B8+B11+B14+B15+B18+B19+B20+B21+B22</f>
        <v>140853</v>
      </c>
      <c r="C23" s="33">
        <f t="shared" ref="C23:O23" si="15">C5+C8+C11+C14+C15+C18+C19+C20+C21+C22</f>
        <v>0</v>
      </c>
      <c r="D23" s="33">
        <f t="shared" si="15"/>
        <v>0</v>
      </c>
      <c r="E23" s="33">
        <f t="shared" si="15"/>
        <v>227</v>
      </c>
      <c r="F23" s="34">
        <f t="shared" si="15"/>
        <v>140626</v>
      </c>
      <c r="G23" s="32">
        <f t="shared" si="15"/>
        <v>19922</v>
      </c>
      <c r="H23" s="33">
        <f t="shared" si="15"/>
        <v>1</v>
      </c>
      <c r="I23" s="33">
        <f t="shared" si="15"/>
        <v>27</v>
      </c>
      <c r="J23" s="33">
        <f t="shared" si="15"/>
        <v>1756</v>
      </c>
      <c r="K23" s="34">
        <f t="shared" si="15"/>
        <v>18138</v>
      </c>
      <c r="L23" s="32">
        <f t="shared" si="15"/>
        <v>7246</v>
      </c>
      <c r="M23" s="33">
        <f t="shared" si="15"/>
        <v>0</v>
      </c>
      <c r="N23" s="33">
        <f t="shared" si="15"/>
        <v>0</v>
      </c>
      <c r="O23" s="33">
        <f t="shared" si="15"/>
        <v>4</v>
      </c>
      <c r="P23" s="34">
        <f>P5+P8+P11+P14+P15+P18+P19+P20+P21+P22</f>
        <v>7242</v>
      </c>
      <c r="Q23" s="44">
        <f>G23+B23+L23</f>
        <v>168021</v>
      </c>
      <c r="R23" s="70"/>
      <c r="S23" s="71"/>
      <c r="T23" s="72"/>
      <c r="U23" s="19">
        <f>Q23-ноябрь!Q23</f>
        <v>231</v>
      </c>
    </row>
    <row r="24" spans="1:21" x14ac:dyDescent="0.25">
      <c r="B24"/>
      <c r="Q24" s="58"/>
      <c r="R24" s="20"/>
    </row>
    <row r="26" spans="1:21" x14ac:dyDescent="0.25">
      <c r="B26">
        <f>B23-ноябрь!B23</f>
        <v>202</v>
      </c>
      <c r="C26">
        <f>C23-ноябрь!C23</f>
        <v>0</v>
      </c>
      <c r="D26">
        <f>D23-ноябрь!D23</f>
        <v>0</v>
      </c>
      <c r="E26">
        <f>E23-ноябрь!E23</f>
        <v>2</v>
      </c>
      <c r="F26">
        <f>F23-ноябрь!F23</f>
        <v>200</v>
      </c>
      <c r="G26">
        <f>G23-ноябрь!G23</f>
        <v>34</v>
      </c>
      <c r="H26">
        <f>H23-ноябрь!H23</f>
        <v>0</v>
      </c>
      <c r="I26">
        <f>I23-ноябрь!I23</f>
        <v>0</v>
      </c>
      <c r="J26">
        <f>J23-ноябрь!J23</f>
        <v>4</v>
      </c>
      <c r="K26">
        <f>K23-ноябрь!K23</f>
        <v>30</v>
      </c>
      <c r="L26">
        <f>L23-ноябрь!L23</f>
        <v>-5</v>
      </c>
      <c r="M26">
        <f>M23-ноябрь!M23</f>
        <v>0</v>
      </c>
      <c r="N26">
        <f>N23-ноябрь!N23</f>
        <v>0</v>
      </c>
      <c r="O26">
        <f>O23-ноябрь!O23</f>
        <v>0</v>
      </c>
      <c r="P26">
        <f>P23-ноябрь!P23</f>
        <v>-5</v>
      </c>
      <c r="Q26">
        <f>Q23-ноябрь!Q23</f>
        <v>231</v>
      </c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13" priority="18" operator="equal">
      <formula>0</formula>
    </cfRule>
  </conditionalFormatting>
  <conditionalFormatting sqref="L18">
    <cfRule type="cellIs" dxfId="12" priority="13" operator="equal">
      <formula>0</formula>
    </cfRule>
  </conditionalFormatting>
  <conditionalFormatting sqref="L5:L12 L19:L21 L23 L14:L17">
    <cfRule type="cellIs" dxfId="11" priority="16" operator="equal">
      <formula>0</formula>
    </cfRule>
  </conditionalFormatting>
  <conditionalFormatting sqref="B18 G18">
    <cfRule type="cellIs" dxfId="10" priority="15" operator="equal">
      <formula>0</formula>
    </cfRule>
  </conditionalFormatting>
  <conditionalFormatting sqref="L22">
    <cfRule type="cellIs" dxfId="9" priority="10" operator="equal">
      <formula>0</formula>
    </cfRule>
  </conditionalFormatting>
  <conditionalFormatting sqref="B22 G22">
    <cfRule type="cellIs" dxfId="8" priority="12" operator="equal">
      <formula>0</formula>
    </cfRule>
  </conditionalFormatting>
  <conditionalFormatting sqref="L13">
    <cfRule type="cellIs" dxfId="7" priority="7" operator="equal">
      <formula>0</formula>
    </cfRule>
  </conditionalFormatting>
  <conditionalFormatting sqref="B13 G13">
    <cfRule type="cellIs" dxfId="6" priority="9" operator="equal">
      <formula>0</formula>
    </cfRule>
  </conditionalFormatting>
  <conditionalFormatting sqref="Q22">
    <cfRule type="cellIs" dxfId="5" priority="4" operator="equal">
      <formula>0</formula>
    </cfRule>
  </conditionalFormatting>
  <conditionalFormatting sqref="Q5:Q12 Q19:Q21 Q23 Q14:Q17">
    <cfRule type="cellIs" dxfId="4" priority="6" operator="equal">
      <formula>0</formula>
    </cfRule>
  </conditionalFormatting>
  <conditionalFormatting sqref="Q18">
    <cfRule type="cellIs" dxfId="3" priority="5" operator="equal">
      <formula>0</formula>
    </cfRule>
  </conditionalFormatting>
  <conditionalFormatting sqref="Q13">
    <cfRule type="cellIs" dxfId="2" priority="3" operator="equal">
      <formula>0</formula>
    </cfRule>
  </conditionalFormatting>
  <pageMargins left="0.7" right="0.7" top="0.75" bottom="0.75" header="0.3" footer="0.3"/>
  <pageSetup paperSize="9" scale="7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greaterThan" id="{F2863C87-16ED-4EF5-A0F1-1DFD556227D7}">
            <xm:f>ноябрь!$I$6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" operator="lessThan" id="{3BDD057B-9C62-4274-ABAF-65755DD33402}">
            <xm:f>ноябрь!$I$6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="85" zoomScaleNormal="85" workbookViewId="0">
      <selection activeCell="O21" sqref="O21"/>
    </sheetView>
  </sheetViews>
  <sheetFormatPr defaultRowHeight="15" x14ac:dyDescent="0.25"/>
  <cols>
    <col min="1" max="1" width="23.42578125" bestFit="1" customWidth="1"/>
    <col min="2" max="2" width="9.140625" style="5"/>
    <col min="3" max="4" width="9.140625" hidden="1" customWidth="1"/>
    <col min="13" max="14" width="9.140625" hidden="1" customWidth="1"/>
    <col min="15" max="15" width="9.140625" customWidth="1"/>
    <col min="17" max="17" width="9.5703125" customWidth="1"/>
    <col min="18" max="18" width="8.28515625" style="20" customWidth="1"/>
    <col min="19" max="20" width="8.28515625" customWidth="1"/>
  </cols>
  <sheetData>
    <row r="1" spans="1:24" ht="15" customHeight="1" x14ac:dyDescent="0.25">
      <c r="A1" s="161" t="s">
        <v>0</v>
      </c>
      <c r="B1" s="164" t="s">
        <v>22</v>
      </c>
      <c r="C1" s="165"/>
      <c r="D1" s="165"/>
      <c r="E1" s="165"/>
      <c r="F1" s="166"/>
      <c r="G1" s="170" t="s">
        <v>23</v>
      </c>
      <c r="H1" s="165"/>
      <c r="I1" s="165"/>
      <c r="J1" s="165"/>
      <c r="K1" s="166"/>
      <c r="L1" s="170" t="s">
        <v>53</v>
      </c>
      <c r="M1" s="165"/>
      <c r="N1" s="165"/>
      <c r="O1" s="165"/>
      <c r="P1" s="166"/>
      <c r="Q1" s="172" t="s">
        <v>24</v>
      </c>
      <c r="R1" s="152" t="s">
        <v>68</v>
      </c>
      <c r="S1" s="153"/>
      <c r="T1" s="154"/>
    </row>
    <row r="2" spans="1:24" ht="15" customHeight="1" x14ac:dyDescent="0.25">
      <c r="A2" s="162"/>
      <c r="B2" s="167"/>
      <c r="C2" s="168"/>
      <c r="D2" s="168"/>
      <c r="E2" s="168"/>
      <c r="F2" s="169"/>
      <c r="G2" s="171"/>
      <c r="H2" s="168"/>
      <c r="I2" s="168"/>
      <c r="J2" s="168"/>
      <c r="K2" s="169"/>
      <c r="L2" s="171"/>
      <c r="M2" s="168"/>
      <c r="N2" s="168"/>
      <c r="O2" s="168"/>
      <c r="P2" s="169"/>
      <c r="Q2" s="173"/>
      <c r="R2" s="155"/>
      <c r="S2" s="156"/>
      <c r="T2" s="157"/>
    </row>
    <row r="3" spans="1:24" ht="15.75" customHeight="1" x14ac:dyDescent="0.25">
      <c r="A3" s="162"/>
      <c r="B3" s="167"/>
      <c r="C3" s="168"/>
      <c r="D3" s="168"/>
      <c r="E3" s="168"/>
      <c r="F3" s="169"/>
      <c r="G3" s="171"/>
      <c r="H3" s="168"/>
      <c r="I3" s="168"/>
      <c r="J3" s="168"/>
      <c r="K3" s="169"/>
      <c r="L3" s="171"/>
      <c r="M3" s="168"/>
      <c r="N3" s="168"/>
      <c r="O3" s="168"/>
      <c r="P3" s="169"/>
      <c r="Q3" s="173"/>
      <c r="R3" s="158"/>
      <c r="S3" s="159"/>
      <c r="T3" s="160"/>
    </row>
    <row r="4" spans="1:24" ht="15" customHeight="1" thickBot="1" x14ac:dyDescent="0.3">
      <c r="A4" s="163"/>
      <c r="B4" s="99" t="s">
        <v>21</v>
      </c>
      <c r="C4" s="49" t="s">
        <v>19</v>
      </c>
      <c r="D4" s="49" t="s">
        <v>62</v>
      </c>
      <c r="E4" s="49" t="s">
        <v>63</v>
      </c>
      <c r="F4" s="50" t="s">
        <v>64</v>
      </c>
      <c r="G4" s="94" t="s">
        <v>20</v>
      </c>
      <c r="H4" s="49" t="s">
        <v>19</v>
      </c>
      <c r="I4" s="49" t="s">
        <v>62</v>
      </c>
      <c r="J4" s="49" t="s">
        <v>63</v>
      </c>
      <c r="K4" s="50" t="s">
        <v>64</v>
      </c>
      <c r="L4" s="94" t="s">
        <v>53</v>
      </c>
      <c r="M4" s="49" t="s">
        <v>19</v>
      </c>
      <c r="N4" s="49" t="s">
        <v>62</v>
      </c>
      <c r="O4" s="49" t="s">
        <v>63</v>
      </c>
      <c r="P4" s="50" t="s">
        <v>64</v>
      </c>
      <c r="Q4" s="174"/>
      <c r="R4" s="95" t="s">
        <v>65</v>
      </c>
      <c r="S4" s="49" t="s">
        <v>66</v>
      </c>
      <c r="T4" s="50" t="s">
        <v>53</v>
      </c>
    </row>
    <row r="5" spans="1:24" s="5" customFormat="1" x14ac:dyDescent="0.25">
      <c r="A5" s="79" t="s">
        <v>1</v>
      </c>
      <c r="B5" s="46">
        <f>B6+B7</f>
        <v>19608</v>
      </c>
      <c r="C5" s="47">
        <f t="shared" ref="C5:P5" si="0">C6+C7</f>
        <v>0</v>
      </c>
      <c r="D5" s="47">
        <f t="shared" si="0"/>
        <v>0</v>
      </c>
      <c r="E5" s="47">
        <f t="shared" si="0"/>
        <v>37</v>
      </c>
      <c r="F5" s="48">
        <f t="shared" si="0"/>
        <v>19571</v>
      </c>
      <c r="G5" s="46">
        <f t="shared" si="0"/>
        <v>5625</v>
      </c>
      <c r="H5" s="47">
        <f t="shared" si="0"/>
        <v>0</v>
      </c>
      <c r="I5" s="47">
        <f t="shared" si="0"/>
        <v>14</v>
      </c>
      <c r="J5" s="47">
        <f t="shared" si="0"/>
        <v>369</v>
      </c>
      <c r="K5" s="48">
        <f t="shared" si="0"/>
        <v>5242</v>
      </c>
      <c r="L5" s="46">
        <f t="shared" si="0"/>
        <v>3300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8">
        <f t="shared" si="0"/>
        <v>3300</v>
      </c>
      <c r="Q5" s="85">
        <f>G5+B5+L5</f>
        <v>28533</v>
      </c>
      <c r="R5" s="86"/>
      <c r="S5" s="87"/>
      <c r="T5" s="88"/>
      <c r="U5" s="5">
        <v>27998</v>
      </c>
      <c r="V5" s="5">
        <f>Q5-U5</f>
        <v>535</v>
      </c>
      <c r="W5" s="5">
        <v>28509</v>
      </c>
      <c r="X5" s="5">
        <f>Q5-W5</f>
        <v>24</v>
      </c>
    </row>
    <row r="6" spans="1:24" s="6" customFormat="1" x14ac:dyDescent="0.25">
      <c r="A6" s="80" t="s">
        <v>2</v>
      </c>
      <c r="B6" s="27">
        <f>C6+D6+E6+F6</f>
        <v>8467</v>
      </c>
      <c r="C6" s="17"/>
      <c r="D6" s="17"/>
      <c r="E6" s="17">
        <v>16</v>
      </c>
      <c r="F6" s="28">
        <v>8451</v>
      </c>
      <c r="G6" s="27">
        <f>H6+I6+J6+K6</f>
        <v>4036</v>
      </c>
      <c r="H6" s="17"/>
      <c r="I6" s="17">
        <v>14</v>
      </c>
      <c r="J6" s="17">
        <v>289</v>
      </c>
      <c r="K6" s="28">
        <v>3733</v>
      </c>
      <c r="L6" s="27">
        <f>M6+N6+O6+P6</f>
        <v>2424</v>
      </c>
      <c r="M6" s="17"/>
      <c r="N6" s="17"/>
      <c r="O6" s="17"/>
      <c r="P6" s="28">
        <v>2424</v>
      </c>
      <c r="Q6" s="42">
        <f>G6+B6+L6</f>
        <v>14927</v>
      </c>
      <c r="R6" s="123"/>
      <c r="S6" s="124"/>
      <c r="T6" s="125"/>
      <c r="U6" s="6">
        <v>14609</v>
      </c>
      <c r="V6" s="5">
        <f t="shared" ref="V6:V23" si="1">Q6-U6</f>
        <v>318</v>
      </c>
      <c r="W6" s="6">
        <v>14915</v>
      </c>
      <c r="X6" s="5">
        <f t="shared" ref="X6:X23" si="2">Q6-W6</f>
        <v>12</v>
      </c>
    </row>
    <row r="7" spans="1:24" s="15" customFormat="1" x14ac:dyDescent="0.25">
      <c r="A7" s="80" t="s">
        <v>3</v>
      </c>
      <c r="B7" s="27">
        <f>C7+D7+E7+F7</f>
        <v>11141</v>
      </c>
      <c r="C7" s="4"/>
      <c r="D7" s="4"/>
      <c r="E7" s="4">
        <v>21</v>
      </c>
      <c r="F7" s="29">
        <v>11120</v>
      </c>
      <c r="G7" s="27">
        <f>H7+I7+J7+K7</f>
        <v>1589</v>
      </c>
      <c r="H7" s="4"/>
      <c r="I7" s="4"/>
      <c r="J7" s="4">
        <v>80</v>
      </c>
      <c r="K7" s="29">
        <v>1509</v>
      </c>
      <c r="L7" s="27">
        <f>M7+N7+O7+P7</f>
        <v>876</v>
      </c>
      <c r="M7" s="4"/>
      <c r="N7" s="4"/>
      <c r="O7" s="4"/>
      <c r="P7" s="29">
        <v>876</v>
      </c>
      <c r="Q7" s="42">
        <f t="shared" ref="Q7:Q22" si="3">G7+B7+L7</f>
        <v>13606</v>
      </c>
      <c r="R7" s="126"/>
      <c r="S7" s="124"/>
      <c r="T7" s="125"/>
      <c r="U7" s="15">
        <v>13389</v>
      </c>
      <c r="V7" s="5">
        <f t="shared" si="1"/>
        <v>217</v>
      </c>
      <c r="W7" s="15">
        <v>13594</v>
      </c>
      <c r="X7" s="5">
        <f t="shared" si="2"/>
        <v>12</v>
      </c>
    </row>
    <row r="8" spans="1:24" s="5" customFormat="1" x14ac:dyDescent="0.25">
      <c r="A8" s="81" t="s">
        <v>4</v>
      </c>
      <c r="B8" s="25">
        <f>B9+B10</f>
        <v>16837</v>
      </c>
      <c r="C8" s="1">
        <f t="shared" ref="C8:P8" si="4">C9+C10</f>
        <v>0</v>
      </c>
      <c r="D8" s="1">
        <f t="shared" si="4"/>
        <v>0</v>
      </c>
      <c r="E8" s="1">
        <f t="shared" si="4"/>
        <v>104</v>
      </c>
      <c r="F8" s="26">
        <f t="shared" si="4"/>
        <v>16733</v>
      </c>
      <c r="G8" s="25">
        <f t="shared" si="4"/>
        <v>2132</v>
      </c>
      <c r="H8" s="1">
        <f t="shared" si="4"/>
        <v>0</v>
      </c>
      <c r="I8" s="1">
        <f t="shared" si="4"/>
        <v>7</v>
      </c>
      <c r="J8" s="1">
        <f t="shared" si="4"/>
        <v>444</v>
      </c>
      <c r="K8" s="26">
        <f t="shared" si="4"/>
        <v>1681</v>
      </c>
      <c r="L8" s="25">
        <f t="shared" si="4"/>
        <v>692</v>
      </c>
      <c r="M8" s="1">
        <f t="shared" si="4"/>
        <v>0</v>
      </c>
      <c r="N8" s="1">
        <f t="shared" si="4"/>
        <v>0</v>
      </c>
      <c r="O8" s="1">
        <f t="shared" si="4"/>
        <v>0</v>
      </c>
      <c r="P8" s="26">
        <f t="shared" si="4"/>
        <v>692</v>
      </c>
      <c r="Q8" s="41">
        <f t="shared" si="3"/>
        <v>19661</v>
      </c>
      <c r="R8" s="123"/>
      <c r="S8" s="124"/>
      <c r="T8" s="125"/>
      <c r="U8" s="5">
        <v>19321</v>
      </c>
      <c r="V8" s="5">
        <f t="shared" si="1"/>
        <v>340</v>
      </c>
      <c r="W8" s="5">
        <v>19694</v>
      </c>
      <c r="X8" s="5">
        <f t="shared" si="2"/>
        <v>-33</v>
      </c>
    </row>
    <row r="9" spans="1:24" s="6" customFormat="1" x14ac:dyDescent="0.25">
      <c r="A9" s="80" t="s">
        <v>5</v>
      </c>
      <c r="B9" s="27">
        <f>C9+D9+E9+F9</f>
        <v>10373</v>
      </c>
      <c r="C9" s="17"/>
      <c r="D9" s="17"/>
      <c r="E9" s="17">
        <v>93</v>
      </c>
      <c r="F9" s="28">
        <v>10280</v>
      </c>
      <c r="G9" s="27">
        <f t="shared" ref="G9:G10" si="5">H9+I9+J9+K9</f>
        <v>1083</v>
      </c>
      <c r="H9" s="17"/>
      <c r="I9" s="17">
        <v>7</v>
      </c>
      <c r="J9" s="17">
        <v>333</v>
      </c>
      <c r="K9" s="28">
        <v>743</v>
      </c>
      <c r="L9" s="27">
        <f t="shared" ref="L9" si="6">M9+N9+O9+P9</f>
        <v>114</v>
      </c>
      <c r="M9" s="17"/>
      <c r="N9" s="17"/>
      <c r="O9" s="17"/>
      <c r="P9" s="28">
        <v>114</v>
      </c>
      <c r="Q9" s="42">
        <f t="shared" si="3"/>
        <v>11570</v>
      </c>
      <c r="R9" s="127"/>
      <c r="S9" s="128"/>
      <c r="T9" s="129"/>
      <c r="U9" s="6">
        <v>11201</v>
      </c>
      <c r="V9" s="5">
        <f t="shared" si="1"/>
        <v>369</v>
      </c>
      <c r="W9" s="6">
        <v>11613</v>
      </c>
      <c r="X9" s="5">
        <f t="shared" si="2"/>
        <v>-43</v>
      </c>
    </row>
    <row r="10" spans="1:24" s="6" customFormat="1" x14ac:dyDescent="0.25">
      <c r="A10" s="80" t="s">
        <v>6</v>
      </c>
      <c r="B10" s="27">
        <f>C10+D10+E10+F10</f>
        <v>6464</v>
      </c>
      <c r="C10" s="17"/>
      <c r="D10" s="17"/>
      <c r="E10" s="17">
        <v>11</v>
      </c>
      <c r="F10" s="28">
        <v>6453</v>
      </c>
      <c r="G10" s="27">
        <f t="shared" si="5"/>
        <v>1049</v>
      </c>
      <c r="H10" s="17"/>
      <c r="I10" s="17"/>
      <c r="J10" s="17">
        <v>111</v>
      </c>
      <c r="K10" s="28">
        <v>938</v>
      </c>
      <c r="L10" s="27">
        <f>M10+N10+O10+P10</f>
        <v>578</v>
      </c>
      <c r="M10" s="17"/>
      <c r="N10" s="17"/>
      <c r="O10" s="17"/>
      <c r="P10" s="28">
        <v>578</v>
      </c>
      <c r="Q10" s="42">
        <f t="shared" si="3"/>
        <v>8091</v>
      </c>
      <c r="R10" s="126"/>
      <c r="S10" s="124"/>
      <c r="T10" s="129"/>
      <c r="U10" s="6">
        <v>8120</v>
      </c>
      <c r="V10" s="5">
        <f t="shared" si="1"/>
        <v>-29</v>
      </c>
      <c r="W10" s="6">
        <v>8081</v>
      </c>
      <c r="X10" s="5">
        <f t="shared" si="2"/>
        <v>10</v>
      </c>
    </row>
    <row r="11" spans="1:24" s="5" customFormat="1" x14ac:dyDescent="0.25">
      <c r="A11" s="82" t="s">
        <v>7</v>
      </c>
      <c r="B11" s="25">
        <f t="shared" ref="B11:O11" si="7">B12+B13</f>
        <v>25345</v>
      </c>
      <c r="C11" s="1">
        <f t="shared" si="7"/>
        <v>0</v>
      </c>
      <c r="D11" s="1">
        <f t="shared" si="7"/>
        <v>0</v>
      </c>
      <c r="E11" s="1">
        <f t="shared" si="7"/>
        <v>7</v>
      </c>
      <c r="F11" s="26">
        <f t="shared" si="7"/>
        <v>25338</v>
      </c>
      <c r="G11" s="25">
        <f t="shared" si="7"/>
        <v>2506</v>
      </c>
      <c r="H11" s="1">
        <f t="shared" si="7"/>
        <v>0</v>
      </c>
      <c r="I11" s="1">
        <f t="shared" si="7"/>
        <v>0</v>
      </c>
      <c r="J11" s="1">
        <f t="shared" si="7"/>
        <v>224</v>
      </c>
      <c r="K11" s="26">
        <f t="shared" si="7"/>
        <v>2282</v>
      </c>
      <c r="L11" s="25">
        <f t="shared" si="7"/>
        <v>521</v>
      </c>
      <c r="M11" s="1">
        <f t="shared" si="7"/>
        <v>0</v>
      </c>
      <c r="N11" s="1">
        <f t="shared" si="7"/>
        <v>0</v>
      </c>
      <c r="O11" s="1">
        <f t="shared" si="7"/>
        <v>0</v>
      </c>
      <c r="P11" s="26">
        <f>P12+P13</f>
        <v>521</v>
      </c>
      <c r="Q11" s="41">
        <f t="shared" si="3"/>
        <v>28372</v>
      </c>
      <c r="R11" s="123"/>
      <c r="S11" s="124"/>
      <c r="T11" s="125"/>
      <c r="U11" s="5">
        <v>30065</v>
      </c>
      <c r="V11" s="5">
        <f t="shared" si="1"/>
        <v>-1693</v>
      </c>
      <c r="W11" s="5">
        <v>28377</v>
      </c>
      <c r="X11" s="5">
        <f t="shared" si="2"/>
        <v>-5</v>
      </c>
    </row>
    <row r="12" spans="1:24" s="6" customFormat="1" x14ac:dyDescent="0.25">
      <c r="A12" s="83" t="s">
        <v>8</v>
      </c>
      <c r="B12" s="27">
        <f>C12+D12+E12+F12</f>
        <v>14099</v>
      </c>
      <c r="C12" s="17"/>
      <c r="D12" s="17"/>
      <c r="E12" s="17">
        <v>6</v>
      </c>
      <c r="F12" s="28">
        <v>14093</v>
      </c>
      <c r="G12" s="27">
        <f t="shared" ref="G12:G14" si="8">H12+I12+J12+K12</f>
        <v>1366</v>
      </c>
      <c r="H12" s="17"/>
      <c r="I12" s="17"/>
      <c r="J12" s="17">
        <v>100</v>
      </c>
      <c r="K12" s="28">
        <v>1266</v>
      </c>
      <c r="L12" s="27">
        <f t="shared" ref="L12:L14" si="9">M12+N12+O12+P12</f>
        <v>253</v>
      </c>
      <c r="M12" s="17"/>
      <c r="N12" s="17"/>
      <c r="O12" s="17"/>
      <c r="P12" s="28">
        <v>253</v>
      </c>
      <c r="Q12" s="42">
        <f t="shared" si="3"/>
        <v>15718</v>
      </c>
      <c r="R12" s="126"/>
      <c r="S12" s="124"/>
      <c r="T12" s="125"/>
      <c r="U12" s="6">
        <v>16383</v>
      </c>
      <c r="V12" s="5">
        <f t="shared" si="1"/>
        <v>-665</v>
      </c>
      <c r="W12" s="6">
        <v>15716</v>
      </c>
      <c r="X12" s="5">
        <f t="shared" si="2"/>
        <v>2</v>
      </c>
    </row>
    <row r="13" spans="1:24" s="6" customFormat="1" x14ac:dyDescent="0.25">
      <c r="A13" s="83" t="s">
        <v>9</v>
      </c>
      <c r="B13" s="27">
        <f>C13+D13+E13+F13</f>
        <v>11246</v>
      </c>
      <c r="C13" s="17"/>
      <c r="D13" s="17"/>
      <c r="E13" s="17">
        <v>1</v>
      </c>
      <c r="F13" s="28">
        <v>11245</v>
      </c>
      <c r="G13" s="27">
        <f t="shared" si="8"/>
        <v>1140</v>
      </c>
      <c r="H13" s="17"/>
      <c r="I13" s="17"/>
      <c r="J13" s="17">
        <v>124</v>
      </c>
      <c r="K13" s="28">
        <v>1016</v>
      </c>
      <c r="L13" s="27">
        <f t="shared" si="9"/>
        <v>268</v>
      </c>
      <c r="M13" s="17"/>
      <c r="N13" s="17"/>
      <c r="O13" s="17"/>
      <c r="P13" s="28">
        <v>268</v>
      </c>
      <c r="Q13" s="42">
        <f t="shared" si="3"/>
        <v>12654</v>
      </c>
      <c r="R13" s="123"/>
      <c r="S13" s="124"/>
      <c r="T13" s="125"/>
      <c r="U13" s="6">
        <v>13682</v>
      </c>
      <c r="V13" s="5">
        <f t="shared" si="1"/>
        <v>-1028</v>
      </c>
      <c r="W13" s="6">
        <v>12661</v>
      </c>
      <c r="X13" s="5">
        <f t="shared" si="2"/>
        <v>-7</v>
      </c>
    </row>
    <row r="14" spans="1:24" s="16" customFormat="1" x14ac:dyDescent="0.25">
      <c r="A14" s="82" t="s">
        <v>10</v>
      </c>
      <c r="B14" s="30">
        <f>C14+D14+E14+F14</f>
        <v>10376</v>
      </c>
      <c r="C14" s="3"/>
      <c r="D14" s="3"/>
      <c r="E14" s="3">
        <v>6</v>
      </c>
      <c r="F14" s="31">
        <v>10370</v>
      </c>
      <c r="G14" s="30">
        <f t="shared" si="8"/>
        <v>1934</v>
      </c>
      <c r="H14" s="3"/>
      <c r="I14" s="3">
        <v>7</v>
      </c>
      <c r="J14" s="3">
        <v>239</v>
      </c>
      <c r="K14" s="31">
        <v>1688</v>
      </c>
      <c r="L14" s="30">
        <f t="shared" si="9"/>
        <v>579</v>
      </c>
      <c r="M14" s="3"/>
      <c r="N14" s="3"/>
      <c r="O14" s="3"/>
      <c r="P14" s="31">
        <v>579</v>
      </c>
      <c r="Q14" s="43">
        <f t="shared" si="3"/>
        <v>12889</v>
      </c>
      <c r="R14" s="126"/>
      <c r="S14" s="128"/>
      <c r="T14" s="125"/>
      <c r="U14" s="16">
        <v>13871</v>
      </c>
      <c r="V14" s="5">
        <f t="shared" si="1"/>
        <v>-982</v>
      </c>
      <c r="W14" s="16">
        <v>12892</v>
      </c>
      <c r="X14" s="5">
        <f t="shared" si="2"/>
        <v>-3</v>
      </c>
    </row>
    <row r="15" spans="1:24" s="5" customFormat="1" x14ac:dyDescent="0.25">
      <c r="A15" s="81" t="s">
        <v>11</v>
      </c>
      <c r="B15" s="25">
        <f t="shared" ref="B15:P15" si="10">B16+B17</f>
        <v>15831</v>
      </c>
      <c r="C15" s="1">
        <f t="shared" si="10"/>
        <v>0</v>
      </c>
      <c r="D15" s="1">
        <f t="shared" si="10"/>
        <v>0</v>
      </c>
      <c r="E15" s="1">
        <f t="shared" si="10"/>
        <v>6</v>
      </c>
      <c r="F15" s="26">
        <f t="shared" si="10"/>
        <v>15825</v>
      </c>
      <c r="G15" s="25">
        <f t="shared" si="10"/>
        <v>2042</v>
      </c>
      <c r="H15" s="1">
        <f t="shared" si="10"/>
        <v>0</v>
      </c>
      <c r="I15" s="1">
        <f t="shared" si="10"/>
        <v>0</v>
      </c>
      <c r="J15" s="1">
        <f t="shared" si="10"/>
        <v>235</v>
      </c>
      <c r="K15" s="26">
        <f t="shared" si="10"/>
        <v>1807</v>
      </c>
      <c r="L15" s="25">
        <f t="shared" si="10"/>
        <v>661</v>
      </c>
      <c r="M15" s="1">
        <f t="shared" si="10"/>
        <v>0</v>
      </c>
      <c r="N15" s="1">
        <f t="shared" si="10"/>
        <v>0</v>
      </c>
      <c r="O15" s="1">
        <f t="shared" si="10"/>
        <v>4</v>
      </c>
      <c r="P15" s="26">
        <f t="shared" si="10"/>
        <v>657</v>
      </c>
      <c r="Q15" s="41">
        <f t="shared" si="3"/>
        <v>18534</v>
      </c>
      <c r="R15" s="123"/>
      <c r="S15" s="124"/>
      <c r="T15" s="125"/>
      <c r="U15" s="5">
        <v>18602</v>
      </c>
      <c r="V15" s="5">
        <f t="shared" si="1"/>
        <v>-68</v>
      </c>
      <c r="W15" s="5">
        <v>18526</v>
      </c>
      <c r="X15" s="5">
        <f t="shared" si="2"/>
        <v>8</v>
      </c>
    </row>
    <row r="16" spans="1:24" s="6" customFormat="1" x14ac:dyDescent="0.25">
      <c r="A16" s="80" t="s">
        <v>12</v>
      </c>
      <c r="B16" s="27">
        <f>C16+D16+E16+F16</f>
        <v>2927</v>
      </c>
      <c r="C16" s="17"/>
      <c r="D16" s="17"/>
      <c r="E16" s="17">
        <v>6</v>
      </c>
      <c r="F16" s="28">
        <v>2921</v>
      </c>
      <c r="G16" s="27">
        <f t="shared" ref="G16:G20" si="11">H16+I16+J16+K16</f>
        <v>786</v>
      </c>
      <c r="H16" s="17"/>
      <c r="I16" s="17"/>
      <c r="J16" s="17">
        <v>129</v>
      </c>
      <c r="K16" s="28">
        <v>657</v>
      </c>
      <c r="L16" s="27">
        <f t="shared" ref="L16:L20" si="12">M16+N16+O16+P16</f>
        <v>351</v>
      </c>
      <c r="M16" s="17"/>
      <c r="N16" s="17"/>
      <c r="O16" s="17">
        <v>4</v>
      </c>
      <c r="P16" s="28">
        <v>347</v>
      </c>
      <c r="Q16" s="42">
        <f t="shared" si="3"/>
        <v>4064</v>
      </c>
      <c r="R16" s="126"/>
      <c r="S16" s="130"/>
      <c r="T16" s="125"/>
      <c r="U16" s="6">
        <v>4123</v>
      </c>
      <c r="V16" s="5">
        <f t="shared" si="1"/>
        <v>-59</v>
      </c>
      <c r="W16" s="6">
        <v>4060</v>
      </c>
      <c r="X16" s="5">
        <f t="shared" si="2"/>
        <v>4</v>
      </c>
    </row>
    <row r="17" spans="1:24" s="6" customFormat="1" x14ac:dyDescent="0.25">
      <c r="A17" s="83" t="s">
        <v>13</v>
      </c>
      <c r="B17" s="27">
        <f>C17+D17+E17+F17</f>
        <v>12904</v>
      </c>
      <c r="C17" s="17"/>
      <c r="D17" s="17"/>
      <c r="E17" s="17"/>
      <c r="F17" s="28">
        <v>12904</v>
      </c>
      <c r="G17" s="27">
        <f t="shared" si="11"/>
        <v>1256</v>
      </c>
      <c r="H17" s="17"/>
      <c r="I17" s="17"/>
      <c r="J17" s="17">
        <v>106</v>
      </c>
      <c r="K17" s="28">
        <v>1150</v>
      </c>
      <c r="L17" s="27">
        <f t="shared" si="12"/>
        <v>310</v>
      </c>
      <c r="M17" s="17"/>
      <c r="N17" s="17"/>
      <c r="O17" s="17"/>
      <c r="P17" s="28">
        <v>310</v>
      </c>
      <c r="Q17" s="42">
        <f t="shared" si="3"/>
        <v>14470</v>
      </c>
      <c r="R17" s="123"/>
      <c r="S17" s="124"/>
      <c r="T17" s="125"/>
      <c r="U17" s="6">
        <v>14479</v>
      </c>
      <c r="V17" s="5">
        <f t="shared" si="1"/>
        <v>-9</v>
      </c>
      <c r="W17" s="6">
        <v>14466</v>
      </c>
      <c r="X17" s="5">
        <f t="shared" si="2"/>
        <v>4</v>
      </c>
    </row>
    <row r="18" spans="1:24" s="7" customFormat="1" x14ac:dyDescent="0.25">
      <c r="A18" s="82" t="s">
        <v>14</v>
      </c>
      <c r="B18" s="30">
        <f t="shared" ref="B18:B22" si="13">C18+D18+E18+F18</f>
        <v>17879</v>
      </c>
      <c r="C18" s="1"/>
      <c r="D18" s="1"/>
      <c r="E18" s="1">
        <v>5</v>
      </c>
      <c r="F18" s="26">
        <v>17874</v>
      </c>
      <c r="G18" s="30">
        <f t="shared" si="11"/>
        <v>2073</v>
      </c>
      <c r="H18" s="1">
        <v>1</v>
      </c>
      <c r="I18" s="1">
        <v>2</v>
      </c>
      <c r="J18" s="1">
        <v>143</v>
      </c>
      <c r="K18" s="26">
        <v>1927</v>
      </c>
      <c r="L18" s="30">
        <f t="shared" si="12"/>
        <v>145</v>
      </c>
      <c r="M18" s="1"/>
      <c r="N18" s="1"/>
      <c r="O18" s="1"/>
      <c r="P18" s="26">
        <v>145</v>
      </c>
      <c r="Q18" s="43">
        <f t="shared" si="3"/>
        <v>20097</v>
      </c>
      <c r="R18" s="126"/>
      <c r="S18" s="124"/>
      <c r="T18" s="125"/>
      <c r="U18" s="7">
        <v>20033</v>
      </c>
      <c r="V18" s="5">
        <f t="shared" si="1"/>
        <v>64</v>
      </c>
      <c r="W18" s="7">
        <v>20090</v>
      </c>
      <c r="X18" s="5">
        <f t="shared" si="2"/>
        <v>7</v>
      </c>
    </row>
    <row r="19" spans="1:24" s="16" customFormat="1" x14ac:dyDescent="0.25">
      <c r="A19" s="82" t="s">
        <v>15</v>
      </c>
      <c r="B19" s="30">
        <f t="shared" si="13"/>
        <v>14631</v>
      </c>
      <c r="C19" s="3"/>
      <c r="D19" s="3"/>
      <c r="E19" s="3">
        <v>6</v>
      </c>
      <c r="F19" s="31">
        <v>14625</v>
      </c>
      <c r="G19" s="30">
        <f t="shared" si="11"/>
        <v>1494</v>
      </c>
      <c r="H19" s="3"/>
      <c r="I19" s="3">
        <v>1</v>
      </c>
      <c r="J19" s="3">
        <v>26</v>
      </c>
      <c r="K19" s="31">
        <v>1467</v>
      </c>
      <c r="L19" s="30">
        <f t="shared" si="12"/>
        <v>743</v>
      </c>
      <c r="M19" s="3"/>
      <c r="N19" s="3"/>
      <c r="O19" s="3"/>
      <c r="P19" s="31">
        <v>743</v>
      </c>
      <c r="Q19" s="43">
        <f t="shared" si="3"/>
        <v>16868</v>
      </c>
      <c r="R19" s="126"/>
      <c r="S19" s="124"/>
      <c r="T19" s="125"/>
      <c r="U19" s="16">
        <v>16607</v>
      </c>
      <c r="V19" s="5">
        <f t="shared" si="1"/>
        <v>261</v>
      </c>
      <c r="W19" s="16">
        <v>16863</v>
      </c>
      <c r="X19" s="5">
        <f t="shared" si="2"/>
        <v>5</v>
      </c>
    </row>
    <row r="20" spans="1:24" s="7" customFormat="1" x14ac:dyDescent="0.25">
      <c r="A20" s="81" t="s">
        <v>16</v>
      </c>
      <c r="B20" s="30">
        <f t="shared" si="13"/>
        <v>13200</v>
      </c>
      <c r="C20" s="3"/>
      <c r="D20" s="3"/>
      <c r="E20" s="3">
        <v>2</v>
      </c>
      <c r="F20" s="31">
        <v>13198</v>
      </c>
      <c r="G20" s="30">
        <f t="shared" si="11"/>
        <v>1174</v>
      </c>
      <c r="H20" s="1"/>
      <c r="I20" s="1"/>
      <c r="J20" s="1">
        <v>124</v>
      </c>
      <c r="K20" s="26">
        <v>1050</v>
      </c>
      <c r="L20" s="30">
        <f t="shared" si="12"/>
        <v>267</v>
      </c>
      <c r="M20" s="1"/>
      <c r="N20" s="1"/>
      <c r="O20" s="1"/>
      <c r="P20" s="26">
        <v>267</v>
      </c>
      <c r="Q20" s="43">
        <f t="shared" si="3"/>
        <v>14641</v>
      </c>
      <c r="R20" s="123"/>
      <c r="S20" s="124"/>
      <c r="T20" s="125"/>
      <c r="U20" s="7">
        <v>14466</v>
      </c>
      <c r="V20" s="5">
        <f t="shared" si="1"/>
        <v>175</v>
      </c>
      <c r="W20" s="7">
        <v>14629</v>
      </c>
      <c r="X20" s="5">
        <f t="shared" si="2"/>
        <v>12</v>
      </c>
    </row>
    <row r="21" spans="1:24" s="7" customFormat="1" x14ac:dyDescent="0.25">
      <c r="A21" s="81" t="s">
        <v>17</v>
      </c>
      <c r="B21" s="30">
        <f t="shared" si="13"/>
        <v>4747</v>
      </c>
      <c r="C21" s="1"/>
      <c r="D21" s="1"/>
      <c r="E21" s="1"/>
      <c r="F21" s="26">
        <v>4747</v>
      </c>
      <c r="G21" s="30">
        <f>H21+I21+J21+K21</f>
        <v>608</v>
      </c>
      <c r="H21" s="1"/>
      <c r="I21" s="1"/>
      <c r="J21" s="1">
        <v>20</v>
      </c>
      <c r="K21" s="26">
        <v>588</v>
      </c>
      <c r="L21" s="30">
        <f>M21+N21+O21+P21</f>
        <v>259</v>
      </c>
      <c r="M21" s="1"/>
      <c r="N21" s="1"/>
      <c r="O21" s="1"/>
      <c r="P21" s="26">
        <v>259</v>
      </c>
      <c r="Q21" s="43">
        <f t="shared" si="3"/>
        <v>5614</v>
      </c>
      <c r="R21" s="127"/>
      <c r="S21" s="128"/>
      <c r="T21" s="129"/>
      <c r="U21" s="7">
        <v>5569</v>
      </c>
      <c r="V21" s="5">
        <f t="shared" si="1"/>
        <v>45</v>
      </c>
      <c r="W21" s="7">
        <v>5610</v>
      </c>
      <c r="X21" s="5">
        <f t="shared" si="2"/>
        <v>4</v>
      </c>
    </row>
    <row r="22" spans="1:24" s="7" customFormat="1" x14ac:dyDescent="0.25">
      <c r="A22" s="81" t="s">
        <v>18</v>
      </c>
      <c r="B22" s="30">
        <f t="shared" si="13"/>
        <v>1339</v>
      </c>
      <c r="C22" s="1"/>
      <c r="D22" s="1"/>
      <c r="E22" s="1"/>
      <c r="F22" s="26">
        <v>1339</v>
      </c>
      <c r="G22" s="30">
        <f t="shared" ref="G22" si="14">H22+I22+J22+K22</f>
        <v>243</v>
      </c>
      <c r="H22" s="1"/>
      <c r="I22" s="1"/>
      <c r="J22" s="1">
        <v>6</v>
      </c>
      <c r="K22" s="26">
        <v>237</v>
      </c>
      <c r="L22" s="30">
        <f t="shared" ref="L22" si="15">M22+N22+O22+P22</f>
        <v>91</v>
      </c>
      <c r="M22" s="1"/>
      <c r="N22" s="1"/>
      <c r="O22" s="1"/>
      <c r="P22" s="26">
        <v>91</v>
      </c>
      <c r="Q22" s="43">
        <f t="shared" si="3"/>
        <v>1673</v>
      </c>
      <c r="R22" s="123"/>
      <c r="S22" s="124"/>
      <c r="T22" s="125"/>
      <c r="U22" s="7">
        <v>1547</v>
      </c>
      <c r="V22" s="5">
        <f t="shared" si="1"/>
        <v>126</v>
      </c>
      <c r="W22" s="7">
        <v>1675</v>
      </c>
      <c r="X22" s="5">
        <f t="shared" si="2"/>
        <v>-2</v>
      </c>
    </row>
    <row r="23" spans="1:24" ht="16.5" thickBot="1" x14ac:dyDescent="0.3">
      <c r="A23" s="84" t="s">
        <v>24</v>
      </c>
      <c r="B23" s="32">
        <f>B5+B8+B11+B14+B15+B18+B19+B20+B21+B22</f>
        <v>139793</v>
      </c>
      <c r="C23" s="33">
        <f t="shared" ref="C23:O23" si="16">C5+C8+C11+C14+C15+C18+C19+C20+C21+C22</f>
        <v>0</v>
      </c>
      <c r="D23" s="33">
        <f t="shared" si="16"/>
        <v>0</v>
      </c>
      <c r="E23" s="33">
        <f t="shared" si="16"/>
        <v>173</v>
      </c>
      <c r="F23" s="34">
        <f t="shared" si="16"/>
        <v>139620</v>
      </c>
      <c r="G23" s="32">
        <f t="shared" si="16"/>
        <v>19831</v>
      </c>
      <c r="H23" s="33">
        <f t="shared" si="16"/>
        <v>1</v>
      </c>
      <c r="I23" s="33">
        <f t="shared" si="16"/>
        <v>31</v>
      </c>
      <c r="J23" s="33">
        <f t="shared" si="16"/>
        <v>1830</v>
      </c>
      <c r="K23" s="34">
        <f t="shared" si="16"/>
        <v>17969</v>
      </c>
      <c r="L23" s="32">
        <f t="shared" si="16"/>
        <v>7258</v>
      </c>
      <c r="M23" s="33">
        <f t="shared" si="16"/>
        <v>0</v>
      </c>
      <c r="N23" s="33">
        <f t="shared" si="16"/>
        <v>0</v>
      </c>
      <c r="O23" s="33">
        <f t="shared" si="16"/>
        <v>4</v>
      </c>
      <c r="P23" s="34">
        <f>P5+P8+P11+P14+P15+P18+P19+P20+P21+P22</f>
        <v>7254</v>
      </c>
      <c r="Q23" s="44">
        <f>G23+B23+L23</f>
        <v>166882</v>
      </c>
      <c r="R23" s="131"/>
      <c r="S23" s="132"/>
      <c r="T23" s="133"/>
      <c r="U23">
        <v>168079</v>
      </c>
      <c r="V23" s="5">
        <f t="shared" si="1"/>
        <v>-1197</v>
      </c>
      <c r="W23">
        <v>166865</v>
      </c>
      <c r="X23" s="5">
        <f t="shared" si="2"/>
        <v>17</v>
      </c>
    </row>
    <row r="24" spans="1:24" x14ac:dyDescent="0.25">
      <c r="B24"/>
      <c r="Q24" s="51">
        <f>Q23-K23-J23-I23-H23-F23-E23-D23-C23-M23-N23-O23-P23</f>
        <v>0</v>
      </c>
      <c r="X24" s="5"/>
    </row>
    <row r="26" spans="1:24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144" priority="12" operator="equal">
      <formula>0</formula>
    </cfRule>
  </conditionalFormatting>
  <conditionalFormatting sqref="Q5:Q12 Q19:Q21 Q23 Q14:Q17">
    <cfRule type="cellIs" dxfId="143" priority="11" operator="equal">
      <formula>0</formula>
    </cfRule>
  </conditionalFormatting>
  <conditionalFormatting sqref="L5:L12 L19:L21 L23 L14:L17">
    <cfRule type="cellIs" dxfId="142" priority="10" operator="equal">
      <formula>0</formula>
    </cfRule>
  </conditionalFormatting>
  <conditionalFormatting sqref="B18 G18">
    <cfRule type="cellIs" dxfId="141" priority="9" operator="equal">
      <formula>0</formula>
    </cfRule>
  </conditionalFormatting>
  <conditionalFormatting sqref="Q18">
    <cfRule type="cellIs" dxfId="140" priority="8" operator="equal">
      <formula>0</formula>
    </cfRule>
  </conditionalFormatting>
  <conditionalFormatting sqref="L18">
    <cfRule type="cellIs" dxfId="139" priority="7" operator="equal">
      <formula>0</formula>
    </cfRule>
  </conditionalFormatting>
  <conditionalFormatting sqref="B22 G22">
    <cfRule type="cellIs" dxfId="138" priority="6" operator="equal">
      <formula>0</formula>
    </cfRule>
  </conditionalFormatting>
  <conditionalFormatting sqref="Q22">
    <cfRule type="cellIs" dxfId="137" priority="5" operator="equal">
      <formula>0</formula>
    </cfRule>
  </conditionalFormatting>
  <conditionalFormatting sqref="L22">
    <cfRule type="cellIs" dxfId="136" priority="4" operator="equal">
      <formula>0</formula>
    </cfRule>
  </conditionalFormatting>
  <conditionalFormatting sqref="B13 G13">
    <cfRule type="cellIs" dxfId="135" priority="3" operator="equal">
      <formula>0</formula>
    </cfRule>
  </conditionalFormatting>
  <conditionalFormatting sqref="Q13">
    <cfRule type="cellIs" dxfId="134" priority="2" operator="equal">
      <formula>0</formula>
    </cfRule>
  </conditionalFormatting>
  <conditionalFormatting sqref="L13">
    <cfRule type="cellIs" dxfId="133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="85" zoomScaleNormal="85" workbookViewId="0">
      <selection activeCell="Q22" sqref="Q22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9.5703125" style="137" customWidth="1"/>
    <col min="19" max="19" width="13.42578125" style="20" customWidth="1"/>
    <col min="20" max="21" width="13.42578125" customWidth="1"/>
    <col min="22" max="22" width="2.85546875" customWidth="1"/>
    <col min="23" max="27" width="9.140625" customWidth="1"/>
  </cols>
  <sheetData>
    <row r="1" spans="1:28" ht="15" customHeight="1" x14ac:dyDescent="0.25">
      <c r="A1" s="161" t="s">
        <v>0</v>
      </c>
      <c r="B1" s="164" t="s">
        <v>22</v>
      </c>
      <c r="C1" s="165"/>
      <c r="D1" s="165"/>
      <c r="E1" s="165"/>
      <c r="F1" s="166"/>
      <c r="G1" s="170" t="s">
        <v>23</v>
      </c>
      <c r="H1" s="165"/>
      <c r="I1" s="165"/>
      <c r="J1" s="165"/>
      <c r="K1" s="166"/>
      <c r="L1" s="170" t="s">
        <v>53</v>
      </c>
      <c r="M1" s="165"/>
      <c r="N1" s="165"/>
      <c r="O1" s="165"/>
      <c r="P1" s="166"/>
      <c r="Q1" s="172" t="s">
        <v>24</v>
      </c>
      <c r="R1" s="138"/>
      <c r="S1" s="182" t="s">
        <v>67</v>
      </c>
      <c r="T1" s="183"/>
      <c r="U1" s="184"/>
      <c r="W1" s="176" t="s">
        <v>61</v>
      </c>
      <c r="X1" s="177"/>
      <c r="Y1" s="177"/>
      <c r="Z1" s="177"/>
      <c r="AA1" s="178"/>
    </row>
    <row r="2" spans="1:28" ht="15" customHeight="1" x14ac:dyDescent="0.25">
      <c r="A2" s="162"/>
      <c r="B2" s="167"/>
      <c r="C2" s="168"/>
      <c r="D2" s="168"/>
      <c r="E2" s="168"/>
      <c r="F2" s="169"/>
      <c r="G2" s="171"/>
      <c r="H2" s="168"/>
      <c r="I2" s="168"/>
      <c r="J2" s="168"/>
      <c r="K2" s="169"/>
      <c r="L2" s="171"/>
      <c r="M2" s="168"/>
      <c r="N2" s="168"/>
      <c r="O2" s="168"/>
      <c r="P2" s="169"/>
      <c r="Q2" s="173"/>
      <c r="R2" s="139"/>
      <c r="S2" s="185"/>
      <c r="T2" s="186"/>
      <c r="U2" s="187"/>
      <c r="W2" s="179"/>
      <c r="X2" s="180"/>
      <c r="Y2" s="180"/>
      <c r="Z2" s="180"/>
      <c r="AA2" s="181"/>
    </row>
    <row r="3" spans="1:28" ht="15.75" customHeight="1" x14ac:dyDescent="0.25">
      <c r="A3" s="162"/>
      <c r="B3" s="167"/>
      <c r="C3" s="168"/>
      <c r="D3" s="168"/>
      <c r="E3" s="168"/>
      <c r="F3" s="169"/>
      <c r="G3" s="171"/>
      <c r="H3" s="168"/>
      <c r="I3" s="168"/>
      <c r="J3" s="168"/>
      <c r="K3" s="169"/>
      <c r="L3" s="171"/>
      <c r="M3" s="168"/>
      <c r="N3" s="168"/>
      <c r="O3" s="168"/>
      <c r="P3" s="169"/>
      <c r="Q3" s="173"/>
      <c r="R3" s="139"/>
      <c r="S3" s="188"/>
      <c r="T3" s="189"/>
      <c r="U3" s="190"/>
      <c r="W3" s="119" t="s">
        <v>55</v>
      </c>
      <c r="X3" s="175" t="s">
        <v>56</v>
      </c>
      <c r="Y3" s="175"/>
      <c r="Z3" s="175"/>
      <c r="AA3" s="36" t="s">
        <v>57</v>
      </c>
    </row>
    <row r="4" spans="1:28" ht="15" customHeight="1" thickBot="1" x14ac:dyDescent="0.3">
      <c r="A4" s="163"/>
      <c r="B4" s="99" t="s">
        <v>21</v>
      </c>
      <c r="C4" s="49" t="s">
        <v>19</v>
      </c>
      <c r="D4" s="49" t="s">
        <v>62</v>
      </c>
      <c r="E4" s="49" t="s">
        <v>63</v>
      </c>
      <c r="F4" s="50" t="s">
        <v>64</v>
      </c>
      <c r="G4" s="94" t="s">
        <v>20</v>
      </c>
      <c r="H4" s="49" t="s">
        <v>19</v>
      </c>
      <c r="I4" s="49" t="s">
        <v>62</v>
      </c>
      <c r="J4" s="49" t="s">
        <v>63</v>
      </c>
      <c r="K4" s="50" t="s">
        <v>64</v>
      </c>
      <c r="L4" s="94" t="s">
        <v>53</v>
      </c>
      <c r="M4" s="49" t="s">
        <v>19</v>
      </c>
      <c r="N4" s="49" t="s">
        <v>62</v>
      </c>
      <c r="O4" s="49" t="s">
        <v>63</v>
      </c>
      <c r="P4" s="50" t="s">
        <v>64</v>
      </c>
      <c r="Q4" s="174"/>
      <c r="R4" s="140"/>
      <c r="S4" s="95" t="s">
        <v>65</v>
      </c>
      <c r="T4" s="97" t="s">
        <v>66</v>
      </c>
      <c r="U4" s="98" t="s">
        <v>53</v>
      </c>
      <c r="W4" s="23" t="s">
        <v>58</v>
      </c>
      <c r="X4" s="2" t="s">
        <v>59</v>
      </c>
      <c r="Y4" s="2" t="s">
        <v>60</v>
      </c>
      <c r="Z4" s="2" t="s">
        <v>58</v>
      </c>
      <c r="AA4" s="24" t="s">
        <v>58</v>
      </c>
    </row>
    <row r="5" spans="1:28" s="5" customFormat="1" x14ac:dyDescent="0.25">
      <c r="A5" s="79" t="s">
        <v>1</v>
      </c>
      <c r="B5" s="46">
        <f>B6+B7</f>
        <v>19618</v>
      </c>
      <c r="C5" s="47">
        <f t="shared" ref="C5:P5" si="0">C6+C7</f>
        <v>0</v>
      </c>
      <c r="D5" s="47">
        <f t="shared" si="0"/>
        <v>0</v>
      </c>
      <c r="E5" s="47">
        <f t="shared" si="0"/>
        <v>40</v>
      </c>
      <c r="F5" s="48">
        <f t="shared" si="0"/>
        <v>19578</v>
      </c>
      <c r="G5" s="46">
        <f t="shared" si="0"/>
        <v>5631</v>
      </c>
      <c r="H5" s="47">
        <f t="shared" si="0"/>
        <v>0</v>
      </c>
      <c r="I5" s="47">
        <f t="shared" si="0"/>
        <v>14</v>
      </c>
      <c r="J5" s="47">
        <f t="shared" si="0"/>
        <v>375</v>
      </c>
      <c r="K5" s="48">
        <f t="shared" si="0"/>
        <v>5242</v>
      </c>
      <c r="L5" s="46">
        <f t="shared" si="0"/>
        <v>3298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8">
        <f t="shared" si="0"/>
        <v>3298</v>
      </c>
      <c r="Q5" s="85">
        <f>G5+B5+L5</f>
        <v>28547</v>
      </c>
      <c r="R5" s="136">
        <f>Q5-Январь!Q5</f>
        <v>14</v>
      </c>
      <c r="S5" s="89"/>
      <c r="T5" s="92"/>
      <c r="U5" s="93"/>
      <c r="W5" s="25">
        <f>W6+W7</f>
        <v>19618</v>
      </c>
      <c r="X5" s="1">
        <f>X6+X7</f>
        <v>12</v>
      </c>
      <c r="Y5" s="1">
        <f>Y6+Y7</f>
        <v>23</v>
      </c>
      <c r="Z5" s="1">
        <f>Z6+Z7</f>
        <v>5122</v>
      </c>
      <c r="AA5" s="26">
        <f>AA6+AA7</f>
        <v>3298</v>
      </c>
    </row>
    <row r="6" spans="1:28" s="6" customFormat="1" x14ac:dyDescent="0.25">
      <c r="A6" s="80" t="s">
        <v>2</v>
      </c>
      <c r="B6" s="27">
        <f>C6+D6+E6+F6</f>
        <v>8473</v>
      </c>
      <c r="C6" s="17"/>
      <c r="D6" s="17"/>
      <c r="E6" s="17">
        <v>16</v>
      </c>
      <c r="F6" s="28">
        <v>8457</v>
      </c>
      <c r="G6" s="27">
        <f>H6+I6+J6+K6</f>
        <v>4044</v>
      </c>
      <c r="H6" s="17"/>
      <c r="I6" s="17">
        <v>14</v>
      </c>
      <c r="J6" s="17">
        <v>295</v>
      </c>
      <c r="K6" s="28">
        <v>3735</v>
      </c>
      <c r="L6" s="27">
        <f>M6+N6+O6+P6</f>
        <v>2423</v>
      </c>
      <c r="M6" s="17"/>
      <c r="N6" s="17"/>
      <c r="O6" s="17"/>
      <c r="P6" s="28">
        <v>2423</v>
      </c>
      <c r="Q6" s="42">
        <f>G6+B6+L6</f>
        <v>14940</v>
      </c>
      <c r="R6" s="136">
        <f>Q6-Январь!Q6</f>
        <v>13</v>
      </c>
      <c r="S6" s="63"/>
      <c r="T6" s="52"/>
      <c r="U6" s="59"/>
      <c r="W6" s="35">
        <f>B6</f>
        <v>8473</v>
      </c>
      <c r="X6" s="118">
        <v>12</v>
      </c>
      <c r="Y6" s="118">
        <v>20</v>
      </c>
      <c r="Z6" s="118">
        <v>3611</v>
      </c>
      <c r="AA6" s="36">
        <f>L6</f>
        <v>2423</v>
      </c>
    </row>
    <row r="7" spans="1:28" s="15" customFormat="1" x14ac:dyDescent="0.25">
      <c r="A7" s="80" t="s">
        <v>3</v>
      </c>
      <c r="B7" s="27">
        <f>C7+D7+E7+F7</f>
        <v>11145</v>
      </c>
      <c r="C7" s="4"/>
      <c r="D7" s="4"/>
      <c r="E7" s="4">
        <v>24</v>
      </c>
      <c r="F7" s="29">
        <v>11121</v>
      </c>
      <c r="G7" s="27">
        <f>H7+I7+J7+K7</f>
        <v>1587</v>
      </c>
      <c r="H7" s="4"/>
      <c r="I7" s="4"/>
      <c r="J7" s="4">
        <v>80</v>
      </c>
      <c r="K7" s="29">
        <v>1507</v>
      </c>
      <c r="L7" s="27">
        <f>M7+N7+O7+P7</f>
        <v>875</v>
      </c>
      <c r="M7" s="4"/>
      <c r="N7" s="4"/>
      <c r="O7" s="4"/>
      <c r="P7" s="29">
        <v>875</v>
      </c>
      <c r="Q7" s="42">
        <f>G7+B7+L7</f>
        <v>13607</v>
      </c>
      <c r="R7" s="136">
        <f>Q7-Январь!Q7</f>
        <v>1</v>
      </c>
      <c r="S7" s="64"/>
      <c r="T7" s="53"/>
      <c r="U7" s="65"/>
      <c r="W7" s="35">
        <f>B7</f>
        <v>11145</v>
      </c>
      <c r="X7" s="2"/>
      <c r="Y7" s="2">
        <v>3</v>
      </c>
      <c r="Z7" s="2">
        <v>1511</v>
      </c>
      <c r="AA7" s="36">
        <f>L7</f>
        <v>875</v>
      </c>
    </row>
    <row r="8" spans="1:28" s="5" customFormat="1" x14ac:dyDescent="0.25">
      <c r="A8" s="81" t="s">
        <v>4</v>
      </c>
      <c r="B8" s="25">
        <f>B9+B10</f>
        <v>16850</v>
      </c>
      <c r="C8" s="1">
        <f t="shared" ref="C8:P8" si="1">C9+C10</f>
        <v>0</v>
      </c>
      <c r="D8" s="1">
        <f t="shared" si="1"/>
        <v>0</v>
      </c>
      <c r="E8" s="1">
        <f t="shared" si="1"/>
        <v>104</v>
      </c>
      <c r="F8" s="26">
        <f t="shared" si="1"/>
        <v>16746</v>
      </c>
      <c r="G8" s="25">
        <f t="shared" si="1"/>
        <v>2137</v>
      </c>
      <c r="H8" s="1">
        <f t="shared" si="1"/>
        <v>0</v>
      </c>
      <c r="I8" s="1">
        <f t="shared" si="1"/>
        <v>7</v>
      </c>
      <c r="J8" s="1">
        <f t="shared" si="1"/>
        <v>446</v>
      </c>
      <c r="K8" s="26">
        <f t="shared" si="1"/>
        <v>1684</v>
      </c>
      <c r="L8" s="25">
        <f t="shared" si="1"/>
        <v>693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26">
        <f t="shared" si="1"/>
        <v>693</v>
      </c>
      <c r="Q8" s="41">
        <f t="shared" ref="Q8:Q22" si="2">G8+B8+L8</f>
        <v>19680</v>
      </c>
      <c r="R8" s="136">
        <f>Q8-Январь!Q8</f>
        <v>19</v>
      </c>
      <c r="S8" s="63"/>
      <c r="T8" s="52"/>
      <c r="U8" s="59"/>
      <c r="W8" s="25">
        <f>W9+W10</f>
        <v>16850</v>
      </c>
      <c r="X8" s="1">
        <f>X9+X10</f>
        <v>0</v>
      </c>
      <c r="Y8" s="1">
        <f>Y9+Y10</f>
        <v>8</v>
      </c>
      <c r="Z8" s="1">
        <f>Z9+Z10</f>
        <v>1824</v>
      </c>
      <c r="AA8" s="26">
        <f>AA9+AA10</f>
        <v>693</v>
      </c>
    </row>
    <row r="9" spans="1:28" s="6" customFormat="1" x14ac:dyDescent="0.25">
      <c r="A9" s="80" t="s">
        <v>5</v>
      </c>
      <c r="B9" s="27">
        <f>C9+D9+E9+F9</f>
        <v>10397</v>
      </c>
      <c r="C9" s="17"/>
      <c r="D9" s="17"/>
      <c r="E9" s="17">
        <v>93</v>
      </c>
      <c r="F9" s="28">
        <v>10304</v>
      </c>
      <c r="G9" s="27">
        <f t="shared" ref="G9:G10" si="3">H9+I9+J9+K9</f>
        <v>1088</v>
      </c>
      <c r="H9" s="17"/>
      <c r="I9" s="17">
        <v>7</v>
      </c>
      <c r="J9" s="17">
        <v>335</v>
      </c>
      <c r="K9" s="28">
        <v>746</v>
      </c>
      <c r="L9" s="27">
        <f t="shared" ref="L9:L10" si="4">M9+N9+O9+P9</f>
        <v>114</v>
      </c>
      <c r="M9" s="17"/>
      <c r="N9" s="17"/>
      <c r="O9" s="17"/>
      <c r="P9" s="28">
        <v>114</v>
      </c>
      <c r="Q9" s="42">
        <f t="shared" si="2"/>
        <v>11599</v>
      </c>
      <c r="R9" s="136">
        <f>Q9-Январь!Q9</f>
        <v>29</v>
      </c>
      <c r="S9" s="63"/>
      <c r="T9" s="52"/>
      <c r="U9" s="59"/>
      <c r="W9" s="35">
        <f t="shared" ref="W9:W10" si="5">B9</f>
        <v>10397</v>
      </c>
      <c r="X9" s="118"/>
      <c r="Y9" s="118">
        <v>1</v>
      </c>
      <c r="Z9" s="118">
        <v>891</v>
      </c>
      <c r="AA9" s="36">
        <f t="shared" ref="AA9:AA10" si="6">L9</f>
        <v>114</v>
      </c>
    </row>
    <row r="10" spans="1:28" s="6" customFormat="1" x14ac:dyDescent="0.25">
      <c r="A10" s="80" t="s">
        <v>6</v>
      </c>
      <c r="B10" s="27">
        <f>C10+D10+E10+F10</f>
        <v>6453</v>
      </c>
      <c r="C10" s="17"/>
      <c r="D10" s="17"/>
      <c r="E10" s="17">
        <v>11</v>
      </c>
      <c r="F10" s="28">
        <v>6442</v>
      </c>
      <c r="G10" s="27">
        <f t="shared" si="3"/>
        <v>1049</v>
      </c>
      <c r="H10" s="17"/>
      <c r="I10" s="17"/>
      <c r="J10" s="17">
        <v>111</v>
      </c>
      <c r="K10" s="28">
        <v>938</v>
      </c>
      <c r="L10" s="27">
        <f t="shared" si="4"/>
        <v>579</v>
      </c>
      <c r="M10" s="17"/>
      <c r="N10" s="17"/>
      <c r="O10" s="17"/>
      <c r="P10" s="28">
        <v>579</v>
      </c>
      <c r="Q10" s="42">
        <f t="shared" si="2"/>
        <v>8081</v>
      </c>
      <c r="R10" s="136">
        <f>Q10-Январь!Q10</f>
        <v>-10</v>
      </c>
      <c r="S10" s="63"/>
      <c r="T10" s="52"/>
      <c r="U10" s="59"/>
      <c r="W10" s="35">
        <f t="shared" si="5"/>
        <v>6453</v>
      </c>
      <c r="X10" s="118"/>
      <c r="Y10" s="118">
        <v>7</v>
      </c>
      <c r="Z10" s="118">
        <v>933</v>
      </c>
      <c r="AA10" s="36">
        <f t="shared" si="6"/>
        <v>579</v>
      </c>
    </row>
    <row r="11" spans="1:28" s="5" customFormat="1" x14ac:dyDescent="0.25">
      <c r="A11" s="82" t="s">
        <v>7</v>
      </c>
      <c r="B11" s="25">
        <f t="shared" ref="B11:O11" si="7">B12+B13</f>
        <v>25311</v>
      </c>
      <c r="C11" s="1">
        <f t="shared" si="7"/>
        <v>0</v>
      </c>
      <c r="D11" s="1">
        <f t="shared" si="7"/>
        <v>0</v>
      </c>
      <c r="E11" s="1">
        <f t="shared" si="7"/>
        <v>7</v>
      </c>
      <c r="F11" s="26">
        <f t="shared" si="7"/>
        <v>25304</v>
      </c>
      <c r="G11" s="25">
        <f t="shared" si="7"/>
        <v>2509</v>
      </c>
      <c r="H11" s="1">
        <f t="shared" si="7"/>
        <v>0</v>
      </c>
      <c r="I11" s="1">
        <f t="shared" si="7"/>
        <v>0</v>
      </c>
      <c r="J11" s="1">
        <f t="shared" si="7"/>
        <v>223</v>
      </c>
      <c r="K11" s="26">
        <f t="shared" si="7"/>
        <v>2286</v>
      </c>
      <c r="L11" s="25">
        <f t="shared" si="7"/>
        <v>521</v>
      </c>
      <c r="M11" s="1">
        <f t="shared" si="7"/>
        <v>0</v>
      </c>
      <c r="N11" s="1">
        <f t="shared" si="7"/>
        <v>0</v>
      </c>
      <c r="O11" s="1">
        <f t="shared" si="7"/>
        <v>0</v>
      </c>
      <c r="P11" s="26">
        <f>P12+P13</f>
        <v>521</v>
      </c>
      <c r="Q11" s="41">
        <f t="shared" si="2"/>
        <v>28341</v>
      </c>
      <c r="R11" s="136">
        <f>Q11-Январь!Q11</f>
        <v>-31</v>
      </c>
      <c r="S11" s="63"/>
      <c r="T11" s="52"/>
      <c r="U11" s="59"/>
      <c r="W11" s="25">
        <f>W12+W13</f>
        <v>25311</v>
      </c>
      <c r="X11" s="1">
        <f>X12+X13</f>
        <v>4</v>
      </c>
      <c r="Y11" s="1">
        <f>Y12+Y13</f>
        <v>16</v>
      </c>
      <c r="Z11" s="1">
        <f>Z12+Z13</f>
        <v>2371</v>
      </c>
      <c r="AA11" s="26">
        <f>AA12+AA13</f>
        <v>521</v>
      </c>
    </row>
    <row r="12" spans="1:28" s="6" customFormat="1" x14ac:dyDescent="0.25">
      <c r="A12" s="83" t="s">
        <v>8</v>
      </c>
      <c r="B12" s="27">
        <f>C12+D12+E12+F12</f>
        <v>14082</v>
      </c>
      <c r="C12" s="17"/>
      <c r="D12" s="17"/>
      <c r="E12" s="17">
        <v>6</v>
      </c>
      <c r="F12" s="28">
        <v>14076</v>
      </c>
      <c r="G12" s="27">
        <f t="shared" ref="G12:G14" si="8">H12+I12+J12+K12</f>
        <v>1366</v>
      </c>
      <c r="H12" s="17"/>
      <c r="I12" s="17"/>
      <c r="J12" s="17">
        <v>99</v>
      </c>
      <c r="K12" s="28">
        <v>1267</v>
      </c>
      <c r="L12" s="27">
        <f t="shared" ref="L12:L14" si="9">M12+N12+O12+P12</f>
        <v>253</v>
      </c>
      <c r="M12" s="17"/>
      <c r="N12" s="17"/>
      <c r="O12" s="17"/>
      <c r="P12" s="28">
        <v>253</v>
      </c>
      <c r="Q12" s="42">
        <f t="shared" si="2"/>
        <v>15701</v>
      </c>
      <c r="R12" s="136">
        <f>Q12-Январь!Q12</f>
        <v>-17</v>
      </c>
      <c r="S12" s="63"/>
      <c r="T12" s="52"/>
      <c r="U12" s="59"/>
      <c r="W12" s="35">
        <f t="shared" ref="W12:W14" si="10">B12</f>
        <v>14082</v>
      </c>
      <c r="X12" s="118">
        <v>4</v>
      </c>
      <c r="Y12" s="118">
        <v>12</v>
      </c>
      <c r="Z12" s="118">
        <v>1283</v>
      </c>
      <c r="AA12" s="36">
        <f t="shared" ref="AA12:AA14" si="11">L12</f>
        <v>253</v>
      </c>
      <c r="AB12" s="134" t="s">
        <v>73</v>
      </c>
    </row>
    <row r="13" spans="1:28" s="6" customFormat="1" x14ac:dyDescent="0.25">
      <c r="A13" s="83" t="s">
        <v>9</v>
      </c>
      <c r="B13" s="27">
        <f>C13+D13+E13+F13</f>
        <v>11229</v>
      </c>
      <c r="C13" s="17"/>
      <c r="D13" s="17"/>
      <c r="E13" s="17">
        <v>1</v>
      </c>
      <c r="F13" s="28">
        <v>11228</v>
      </c>
      <c r="G13" s="27">
        <f t="shared" si="8"/>
        <v>1143</v>
      </c>
      <c r="H13" s="17"/>
      <c r="I13" s="17"/>
      <c r="J13" s="17">
        <v>124</v>
      </c>
      <c r="K13" s="28">
        <v>1019</v>
      </c>
      <c r="L13" s="27">
        <f t="shared" si="9"/>
        <v>268</v>
      </c>
      <c r="M13" s="17"/>
      <c r="N13" s="17"/>
      <c r="O13" s="17"/>
      <c r="P13" s="28">
        <v>268</v>
      </c>
      <c r="Q13" s="42">
        <f t="shared" si="2"/>
        <v>12640</v>
      </c>
      <c r="R13" s="136">
        <f>Q13-Январь!Q13</f>
        <v>-14</v>
      </c>
      <c r="S13" s="63"/>
      <c r="T13" s="52"/>
      <c r="U13" s="59"/>
      <c r="W13" s="35">
        <f t="shared" si="10"/>
        <v>11229</v>
      </c>
      <c r="X13" s="118"/>
      <c r="Y13" s="118">
        <v>4</v>
      </c>
      <c r="Z13" s="118">
        <v>1088</v>
      </c>
      <c r="AA13" s="36">
        <f t="shared" si="11"/>
        <v>268</v>
      </c>
    </row>
    <row r="14" spans="1:28" s="16" customFormat="1" x14ac:dyDescent="0.25">
      <c r="A14" s="82" t="s">
        <v>10</v>
      </c>
      <c r="B14" s="30">
        <f>C14+D14+E14+F14</f>
        <v>10358</v>
      </c>
      <c r="C14" s="3"/>
      <c r="D14" s="3"/>
      <c r="E14" s="3">
        <v>6</v>
      </c>
      <c r="F14" s="31">
        <v>10352</v>
      </c>
      <c r="G14" s="30">
        <f t="shared" si="8"/>
        <v>1943</v>
      </c>
      <c r="H14" s="3"/>
      <c r="I14" s="3">
        <v>7</v>
      </c>
      <c r="J14" s="3">
        <v>244</v>
      </c>
      <c r="K14" s="31">
        <v>1692</v>
      </c>
      <c r="L14" s="30">
        <f t="shared" si="9"/>
        <v>579</v>
      </c>
      <c r="M14" s="3"/>
      <c r="N14" s="3"/>
      <c r="O14" s="3"/>
      <c r="P14" s="31">
        <v>579</v>
      </c>
      <c r="Q14" s="43">
        <f t="shared" si="2"/>
        <v>12880</v>
      </c>
      <c r="R14" s="136">
        <f>Q14-Январь!Q14</f>
        <v>-9</v>
      </c>
      <c r="S14" s="63" t="s">
        <v>71</v>
      </c>
      <c r="T14" s="54"/>
      <c r="U14" s="67"/>
      <c r="W14" s="35">
        <f t="shared" si="10"/>
        <v>10358</v>
      </c>
      <c r="X14" s="3"/>
      <c r="Y14" s="3">
        <v>9</v>
      </c>
      <c r="Z14" s="3">
        <v>1712</v>
      </c>
      <c r="AA14" s="36">
        <f t="shared" si="11"/>
        <v>579</v>
      </c>
    </row>
    <row r="15" spans="1:28" s="5" customFormat="1" x14ac:dyDescent="0.25">
      <c r="A15" s="81" t="s">
        <v>11</v>
      </c>
      <c r="B15" s="25">
        <f t="shared" ref="B15:P15" si="12">B16+B17</f>
        <v>15845</v>
      </c>
      <c r="C15" s="1">
        <f t="shared" si="12"/>
        <v>0</v>
      </c>
      <c r="D15" s="1">
        <f t="shared" si="12"/>
        <v>0</v>
      </c>
      <c r="E15" s="1">
        <f t="shared" si="12"/>
        <v>6</v>
      </c>
      <c r="F15" s="26">
        <f t="shared" si="12"/>
        <v>15839</v>
      </c>
      <c r="G15" s="25">
        <f t="shared" si="12"/>
        <v>2040</v>
      </c>
      <c r="H15" s="1">
        <f t="shared" si="12"/>
        <v>0</v>
      </c>
      <c r="I15" s="1">
        <f t="shared" si="12"/>
        <v>0</v>
      </c>
      <c r="J15" s="1">
        <f t="shared" si="12"/>
        <v>234</v>
      </c>
      <c r="K15" s="26">
        <f t="shared" si="12"/>
        <v>1806</v>
      </c>
      <c r="L15" s="25">
        <f t="shared" si="12"/>
        <v>657</v>
      </c>
      <c r="M15" s="1">
        <f t="shared" si="12"/>
        <v>0</v>
      </c>
      <c r="N15" s="1">
        <f t="shared" si="12"/>
        <v>0</v>
      </c>
      <c r="O15" s="1">
        <f t="shared" si="12"/>
        <v>4</v>
      </c>
      <c r="P15" s="26">
        <f t="shared" si="12"/>
        <v>653</v>
      </c>
      <c r="Q15" s="41">
        <f t="shared" si="2"/>
        <v>18542</v>
      </c>
      <c r="R15" s="136">
        <f>Q15-Январь!Q15</f>
        <v>8</v>
      </c>
      <c r="S15" s="63"/>
      <c r="T15" s="52"/>
      <c r="U15" s="59"/>
      <c r="W15" s="25">
        <f>W16+W17</f>
        <v>15845</v>
      </c>
      <c r="X15" s="1">
        <f>X16+X17</f>
        <v>0</v>
      </c>
      <c r="Y15" s="1">
        <f>Y16+Y17</f>
        <v>3</v>
      </c>
      <c r="Z15" s="1">
        <f>Z16+Z17</f>
        <v>1882</v>
      </c>
      <c r="AA15" s="26">
        <f>AA16+AA17</f>
        <v>657</v>
      </c>
    </row>
    <row r="16" spans="1:28" s="6" customFormat="1" x14ac:dyDescent="0.25">
      <c r="A16" s="80" t="s">
        <v>12</v>
      </c>
      <c r="B16" s="27">
        <f>C16+D16+E16+F16</f>
        <v>2937</v>
      </c>
      <c r="C16" s="17"/>
      <c r="D16" s="17"/>
      <c r="E16" s="17">
        <v>6</v>
      </c>
      <c r="F16" s="28">
        <v>2931</v>
      </c>
      <c r="G16" s="27">
        <f t="shared" ref="G16:G20" si="13">H16+I16+J16+K16</f>
        <v>785</v>
      </c>
      <c r="H16" s="17"/>
      <c r="I16" s="17"/>
      <c r="J16" s="17">
        <v>129</v>
      </c>
      <c r="K16" s="28">
        <v>656</v>
      </c>
      <c r="L16" s="27">
        <f t="shared" ref="L16:L20" si="14">M16+N16+O16+P16</f>
        <v>351</v>
      </c>
      <c r="M16" s="17"/>
      <c r="N16" s="17"/>
      <c r="O16" s="17">
        <v>4</v>
      </c>
      <c r="P16" s="28">
        <v>347</v>
      </c>
      <c r="Q16" s="42">
        <f t="shared" si="2"/>
        <v>4073</v>
      </c>
      <c r="R16" s="136">
        <f>Q16-Январь!Q16</f>
        <v>9</v>
      </c>
      <c r="S16" s="63"/>
      <c r="T16" s="52"/>
      <c r="U16" s="59"/>
      <c r="W16" s="35">
        <f t="shared" ref="W16:W22" si="15">B16</f>
        <v>2937</v>
      </c>
      <c r="X16" s="118"/>
      <c r="Y16" s="118">
        <v>2</v>
      </c>
      <c r="Z16" s="118">
        <v>687</v>
      </c>
      <c r="AA16" s="36">
        <f t="shared" ref="AA16:AA22" si="16">L16</f>
        <v>351</v>
      </c>
      <c r="AB16" s="6" t="s">
        <v>74</v>
      </c>
    </row>
    <row r="17" spans="1:27" s="6" customFormat="1" x14ac:dyDescent="0.25">
      <c r="A17" s="83" t="s">
        <v>13</v>
      </c>
      <c r="B17" s="27">
        <f>C17+D17+E17+F17</f>
        <v>12908</v>
      </c>
      <c r="C17" s="17"/>
      <c r="D17" s="17"/>
      <c r="E17" s="17"/>
      <c r="F17" s="28">
        <v>12908</v>
      </c>
      <c r="G17" s="27">
        <f t="shared" si="13"/>
        <v>1255</v>
      </c>
      <c r="H17" s="17"/>
      <c r="I17" s="17"/>
      <c r="J17" s="17">
        <v>105</v>
      </c>
      <c r="K17" s="28">
        <v>1150</v>
      </c>
      <c r="L17" s="27">
        <f t="shared" si="14"/>
        <v>306</v>
      </c>
      <c r="M17" s="17"/>
      <c r="N17" s="17"/>
      <c r="O17" s="17"/>
      <c r="P17" s="28">
        <v>306</v>
      </c>
      <c r="Q17" s="42">
        <f t="shared" si="2"/>
        <v>14469</v>
      </c>
      <c r="R17" s="136">
        <f>Q17-Январь!Q17</f>
        <v>-1</v>
      </c>
      <c r="S17" s="63" t="s">
        <v>72</v>
      </c>
      <c r="T17" s="52"/>
      <c r="U17" s="59"/>
      <c r="W17" s="35">
        <f t="shared" si="15"/>
        <v>12908</v>
      </c>
      <c r="X17" s="118"/>
      <c r="Y17" s="118">
        <v>1</v>
      </c>
      <c r="Z17" s="118">
        <v>1195</v>
      </c>
      <c r="AA17" s="36">
        <f t="shared" si="16"/>
        <v>306</v>
      </c>
    </row>
    <row r="18" spans="1:27" s="7" customFormat="1" x14ac:dyDescent="0.25">
      <c r="A18" s="82" t="s">
        <v>14</v>
      </c>
      <c r="B18" s="30">
        <f t="shared" ref="B18:B22" si="17">C18+D18+E18+F18</f>
        <v>17874</v>
      </c>
      <c r="C18" s="1"/>
      <c r="D18" s="1"/>
      <c r="E18" s="1">
        <v>5</v>
      </c>
      <c r="F18" s="26">
        <v>17869</v>
      </c>
      <c r="G18" s="30">
        <f t="shared" si="13"/>
        <v>2065</v>
      </c>
      <c r="H18" s="1">
        <v>1</v>
      </c>
      <c r="I18" s="1">
        <v>2</v>
      </c>
      <c r="J18" s="1">
        <v>142</v>
      </c>
      <c r="K18" s="26">
        <v>1920</v>
      </c>
      <c r="L18" s="30">
        <f t="shared" si="14"/>
        <v>145</v>
      </c>
      <c r="M18" s="1"/>
      <c r="N18" s="1"/>
      <c r="O18" s="1"/>
      <c r="P18" s="26">
        <v>145</v>
      </c>
      <c r="Q18" s="43">
        <f t="shared" si="2"/>
        <v>20084</v>
      </c>
      <c r="R18" s="136">
        <f>Q18-Январь!Q18</f>
        <v>-13</v>
      </c>
      <c r="S18" s="63"/>
      <c r="T18" s="55"/>
      <c r="U18" s="68"/>
      <c r="W18" s="35">
        <f t="shared" si="15"/>
        <v>17874</v>
      </c>
      <c r="X18" s="1">
        <v>1</v>
      </c>
      <c r="Y18" s="1">
        <v>15</v>
      </c>
      <c r="Z18" s="1">
        <v>1935</v>
      </c>
      <c r="AA18" s="36">
        <f t="shared" si="16"/>
        <v>145</v>
      </c>
    </row>
    <row r="19" spans="1:27" s="16" customFormat="1" x14ac:dyDescent="0.25">
      <c r="A19" s="82" t="s">
        <v>15</v>
      </c>
      <c r="B19" s="30">
        <f t="shared" si="17"/>
        <v>14643</v>
      </c>
      <c r="C19" s="3"/>
      <c r="D19" s="3"/>
      <c r="E19" s="3">
        <v>6</v>
      </c>
      <c r="F19" s="31">
        <v>14637</v>
      </c>
      <c r="G19" s="30">
        <f t="shared" si="13"/>
        <v>1494</v>
      </c>
      <c r="H19" s="3"/>
      <c r="I19" s="3">
        <v>1</v>
      </c>
      <c r="J19" s="3">
        <v>26</v>
      </c>
      <c r="K19" s="31">
        <v>1467</v>
      </c>
      <c r="L19" s="30">
        <f t="shared" si="14"/>
        <v>743</v>
      </c>
      <c r="M19" s="3"/>
      <c r="N19" s="3"/>
      <c r="O19" s="3"/>
      <c r="P19" s="31">
        <v>743</v>
      </c>
      <c r="Q19" s="43">
        <f t="shared" si="2"/>
        <v>16880</v>
      </c>
      <c r="R19" s="136">
        <f>Q19-Январь!Q19</f>
        <v>12</v>
      </c>
      <c r="S19" s="66" t="s">
        <v>69</v>
      </c>
      <c r="T19" s="54"/>
      <c r="U19" s="67" t="s">
        <v>70</v>
      </c>
      <c r="W19" s="35">
        <f t="shared" si="15"/>
        <v>14643</v>
      </c>
      <c r="X19" s="3"/>
      <c r="Y19" s="3">
        <v>4</v>
      </c>
      <c r="Z19" s="3">
        <v>1375</v>
      </c>
      <c r="AA19" s="36">
        <f t="shared" si="16"/>
        <v>743</v>
      </c>
    </row>
    <row r="20" spans="1:27" s="7" customFormat="1" x14ac:dyDescent="0.25">
      <c r="A20" s="81" t="s">
        <v>16</v>
      </c>
      <c r="B20" s="30">
        <f t="shared" si="17"/>
        <v>13206</v>
      </c>
      <c r="C20" s="3"/>
      <c r="D20" s="3"/>
      <c r="E20" s="3">
        <v>2</v>
      </c>
      <c r="F20" s="31">
        <v>13204</v>
      </c>
      <c r="G20" s="30">
        <f t="shared" si="13"/>
        <v>1182</v>
      </c>
      <c r="H20" s="1"/>
      <c r="I20" s="1"/>
      <c r="J20" s="1">
        <v>124</v>
      </c>
      <c r="K20" s="26">
        <v>1058</v>
      </c>
      <c r="L20" s="30">
        <f t="shared" si="14"/>
        <v>267</v>
      </c>
      <c r="M20" s="1"/>
      <c r="N20" s="1"/>
      <c r="O20" s="1"/>
      <c r="P20" s="26">
        <v>267</v>
      </c>
      <c r="Q20" s="43">
        <f t="shared" si="2"/>
        <v>14655</v>
      </c>
      <c r="R20" s="136">
        <f>Q20-Январь!Q20</f>
        <v>14</v>
      </c>
      <c r="S20" s="63" t="s">
        <v>72</v>
      </c>
      <c r="T20" s="55"/>
      <c r="U20" s="68"/>
      <c r="W20" s="35">
        <f t="shared" si="15"/>
        <v>13206</v>
      </c>
      <c r="X20" s="1"/>
      <c r="Y20" s="1">
        <v>5</v>
      </c>
      <c r="Z20" s="1">
        <v>1069</v>
      </c>
      <c r="AA20" s="36">
        <f t="shared" si="16"/>
        <v>267</v>
      </c>
    </row>
    <row r="21" spans="1:27" s="7" customFormat="1" x14ac:dyDescent="0.25">
      <c r="A21" s="81" t="s">
        <v>17</v>
      </c>
      <c r="B21" s="30">
        <f t="shared" si="17"/>
        <v>4751</v>
      </c>
      <c r="C21" s="1"/>
      <c r="D21" s="1"/>
      <c r="E21" s="1"/>
      <c r="F21" s="26">
        <v>4751</v>
      </c>
      <c r="G21" s="30">
        <f>H21+I21+J21+K21</f>
        <v>611</v>
      </c>
      <c r="H21" s="1"/>
      <c r="I21" s="1"/>
      <c r="J21" s="1">
        <v>21</v>
      </c>
      <c r="K21" s="26">
        <v>590</v>
      </c>
      <c r="L21" s="30">
        <f>M21+N21+O21+P21</f>
        <v>259</v>
      </c>
      <c r="M21" s="1"/>
      <c r="N21" s="1"/>
      <c r="O21" s="1"/>
      <c r="P21" s="26">
        <v>259</v>
      </c>
      <c r="Q21" s="43">
        <f t="shared" si="2"/>
        <v>5621</v>
      </c>
      <c r="R21" s="136">
        <f>Q21-Январь!Q21</f>
        <v>7</v>
      </c>
      <c r="S21" s="69"/>
      <c r="T21" s="55"/>
      <c r="U21" s="68"/>
      <c r="W21" s="35">
        <f t="shared" si="15"/>
        <v>4751</v>
      </c>
      <c r="X21" s="1"/>
      <c r="Y21" s="1"/>
      <c r="Z21" s="1">
        <v>587</v>
      </c>
      <c r="AA21" s="36">
        <f t="shared" si="16"/>
        <v>259</v>
      </c>
    </row>
    <row r="22" spans="1:27" s="7" customFormat="1" x14ac:dyDescent="0.25">
      <c r="A22" s="81" t="s">
        <v>18</v>
      </c>
      <c r="B22" s="30">
        <f t="shared" si="17"/>
        <v>1339</v>
      </c>
      <c r="C22" s="1"/>
      <c r="D22" s="1"/>
      <c r="E22" s="1"/>
      <c r="F22" s="26">
        <v>1339</v>
      </c>
      <c r="G22" s="30">
        <f t="shared" ref="G22" si="18">H22+I22+J22+K22</f>
        <v>243</v>
      </c>
      <c r="H22" s="1"/>
      <c r="I22" s="1"/>
      <c r="J22" s="1">
        <v>6</v>
      </c>
      <c r="K22" s="26">
        <v>237</v>
      </c>
      <c r="L22" s="30">
        <f t="shared" ref="L22" si="19">M22+N22+O22+P22</f>
        <v>91</v>
      </c>
      <c r="M22" s="1"/>
      <c r="N22" s="1"/>
      <c r="O22" s="1"/>
      <c r="P22" s="26">
        <v>91</v>
      </c>
      <c r="Q22" s="43">
        <f t="shared" si="2"/>
        <v>1673</v>
      </c>
      <c r="R22" s="136">
        <f>Q22-Январь!Q22</f>
        <v>0</v>
      </c>
      <c r="S22" s="69"/>
      <c r="T22" s="55"/>
      <c r="U22" s="68"/>
      <c r="W22" s="35">
        <f t="shared" si="15"/>
        <v>1339</v>
      </c>
      <c r="X22" s="1"/>
      <c r="Y22" s="1"/>
      <c r="Z22" s="1">
        <v>182</v>
      </c>
      <c r="AA22" s="36">
        <f t="shared" si="16"/>
        <v>91</v>
      </c>
    </row>
    <row r="23" spans="1:27" ht="16.5" thickBot="1" x14ac:dyDescent="0.3">
      <c r="A23" s="84" t="s">
        <v>24</v>
      </c>
      <c r="B23" s="32">
        <f>B5+B8+B11+B14+B15+B18+B19+B20+B21+B22</f>
        <v>139795</v>
      </c>
      <c r="C23" s="33">
        <f t="shared" ref="C23:O23" si="20">C5+C8+C11+C14+C15+C18+C19+C20+C21+C22</f>
        <v>0</v>
      </c>
      <c r="D23" s="33">
        <f t="shared" si="20"/>
        <v>0</v>
      </c>
      <c r="E23" s="33">
        <f t="shared" si="20"/>
        <v>176</v>
      </c>
      <c r="F23" s="34">
        <f t="shared" si="20"/>
        <v>139619</v>
      </c>
      <c r="G23" s="32">
        <f t="shared" si="20"/>
        <v>19855</v>
      </c>
      <c r="H23" s="33">
        <f t="shared" si="20"/>
        <v>1</v>
      </c>
      <c r="I23" s="33">
        <f t="shared" si="20"/>
        <v>31</v>
      </c>
      <c r="J23" s="33">
        <f t="shared" si="20"/>
        <v>1841</v>
      </c>
      <c r="K23" s="34">
        <f t="shared" si="20"/>
        <v>17982</v>
      </c>
      <c r="L23" s="32">
        <f t="shared" si="20"/>
        <v>7253</v>
      </c>
      <c r="M23" s="33">
        <f t="shared" si="20"/>
        <v>0</v>
      </c>
      <c r="N23" s="33">
        <f t="shared" si="20"/>
        <v>0</v>
      </c>
      <c r="O23" s="33">
        <f t="shared" si="20"/>
        <v>4</v>
      </c>
      <c r="P23" s="34">
        <f>P5+P8+P11+P14+P15+P18+P19+P20+P21+P22</f>
        <v>7249</v>
      </c>
      <c r="Q23" s="44">
        <f>G23+B23+L23</f>
        <v>166903</v>
      </c>
      <c r="R23" s="136">
        <f>Q23-Январь!Q23</f>
        <v>21</v>
      </c>
      <c r="S23" s="70"/>
      <c r="T23" s="71"/>
      <c r="U23" s="72"/>
      <c r="W23" s="32">
        <f>W5+W8+W11+W14+W15+W18+W19+W20+W21+W22</f>
        <v>139795</v>
      </c>
      <c r="X23" s="33">
        <f>X5+X8+X11+X14+X15+X18+X19+X20+X21+X22</f>
        <v>17</v>
      </c>
      <c r="Y23" s="33">
        <f>Y5+Y8+Y11+Y14+Y15+Y18+Y19+Y20+Y21+Y22</f>
        <v>83</v>
      </c>
      <c r="Z23" s="33">
        <f>Z5+Z8+Z11+Z14+Z15+Z18+Z19+Z20+Z21+Z22</f>
        <v>18059</v>
      </c>
      <c r="AA23" s="34">
        <f>AA5+AA8+AA11+AA14+AA15+AA18+AA19+AA20+AA21+AA22</f>
        <v>7253</v>
      </c>
    </row>
    <row r="24" spans="1:27" x14ac:dyDescent="0.25">
      <c r="B24"/>
      <c r="Q24" s="51">
        <f>Q23-K23-J23-I23-H23-F23-E23-D23-C23-M23-N23-O23-P23</f>
        <v>0</v>
      </c>
      <c r="R24" s="141"/>
    </row>
    <row r="25" spans="1:27" x14ac:dyDescent="0.25">
      <c r="Q25">
        <f>Q23-W23-X23-Y23-Z23-AA23</f>
        <v>1696</v>
      </c>
    </row>
    <row r="26" spans="1:27" x14ac:dyDescent="0.25">
      <c r="B26"/>
    </row>
  </sheetData>
  <autoFilter ref="A4:N22"/>
  <mergeCells count="8">
    <mergeCell ref="X3:Z3"/>
    <mergeCell ref="W1:AA2"/>
    <mergeCell ref="S1:U3"/>
    <mergeCell ref="A1:A4"/>
    <mergeCell ref="L1:P3"/>
    <mergeCell ref="Q1:Q4"/>
    <mergeCell ref="B1:F3"/>
    <mergeCell ref="G1:K3"/>
  </mergeCells>
  <conditionalFormatting sqref="G19:G21 B19:B21 B23 G23 G14:G17 B14:B17 B5:B12 G5:G12">
    <cfRule type="cellIs" dxfId="132" priority="12" operator="equal">
      <formula>0</formula>
    </cfRule>
  </conditionalFormatting>
  <conditionalFormatting sqref="L19:L21 L23 L14:L17 L5:L12">
    <cfRule type="cellIs" dxfId="131" priority="10" operator="equal">
      <formula>0</formula>
    </cfRule>
  </conditionalFormatting>
  <conditionalFormatting sqref="B18 G18">
    <cfRule type="cellIs" dxfId="130" priority="9" operator="equal">
      <formula>0</formula>
    </cfRule>
  </conditionalFormatting>
  <conditionalFormatting sqref="Q18">
    <cfRule type="cellIs" dxfId="129" priority="8" operator="equal">
      <formula>0</formula>
    </cfRule>
  </conditionalFormatting>
  <conditionalFormatting sqref="L18">
    <cfRule type="cellIs" dxfId="128" priority="7" operator="equal">
      <formula>0</formula>
    </cfRule>
  </conditionalFormatting>
  <conditionalFormatting sqref="B22 G22">
    <cfRule type="cellIs" dxfId="127" priority="6" operator="equal">
      <formula>0</formula>
    </cfRule>
  </conditionalFormatting>
  <conditionalFormatting sqref="Q22">
    <cfRule type="cellIs" dxfId="126" priority="5" operator="equal">
      <formula>0</formula>
    </cfRule>
  </conditionalFormatting>
  <conditionalFormatting sqref="L22">
    <cfRule type="cellIs" dxfId="125" priority="4" operator="equal">
      <formula>0</formula>
    </cfRule>
  </conditionalFormatting>
  <conditionalFormatting sqref="B13 G13">
    <cfRule type="cellIs" dxfId="124" priority="3" operator="equal">
      <formula>0</formula>
    </cfRule>
  </conditionalFormatting>
  <conditionalFormatting sqref="Q13">
    <cfRule type="cellIs" dxfId="123" priority="2" operator="equal">
      <formula>0</formula>
    </cfRule>
  </conditionalFormatting>
  <conditionalFormatting sqref="L13">
    <cfRule type="cellIs" dxfId="122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P23" sqref="P23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13.42578125" style="20" customWidth="1"/>
    <col min="19" max="20" width="13.42578125" customWidth="1"/>
  </cols>
  <sheetData>
    <row r="1" spans="1:21" ht="15" customHeight="1" x14ac:dyDescent="0.25">
      <c r="A1" s="161" t="s">
        <v>0</v>
      </c>
      <c r="B1" s="164" t="s">
        <v>22</v>
      </c>
      <c r="C1" s="165"/>
      <c r="D1" s="165"/>
      <c r="E1" s="165"/>
      <c r="F1" s="166"/>
      <c r="G1" s="170" t="s">
        <v>23</v>
      </c>
      <c r="H1" s="165"/>
      <c r="I1" s="165"/>
      <c r="J1" s="165"/>
      <c r="K1" s="166"/>
      <c r="L1" s="170" t="s">
        <v>53</v>
      </c>
      <c r="M1" s="165"/>
      <c r="N1" s="165"/>
      <c r="O1" s="165"/>
      <c r="P1" s="166"/>
      <c r="Q1" s="172" t="s">
        <v>24</v>
      </c>
      <c r="R1" s="182" t="s">
        <v>67</v>
      </c>
      <c r="S1" s="183"/>
      <c r="T1" s="184"/>
    </row>
    <row r="2" spans="1:21" ht="15" customHeight="1" x14ac:dyDescent="0.25">
      <c r="A2" s="162"/>
      <c r="B2" s="167"/>
      <c r="C2" s="168"/>
      <c r="D2" s="168"/>
      <c r="E2" s="168"/>
      <c r="F2" s="169"/>
      <c r="G2" s="171"/>
      <c r="H2" s="168"/>
      <c r="I2" s="168"/>
      <c r="J2" s="168"/>
      <c r="K2" s="169"/>
      <c r="L2" s="171"/>
      <c r="M2" s="168"/>
      <c r="N2" s="168"/>
      <c r="O2" s="168"/>
      <c r="P2" s="169"/>
      <c r="Q2" s="173"/>
      <c r="R2" s="185"/>
      <c r="S2" s="186"/>
      <c r="T2" s="187"/>
    </row>
    <row r="3" spans="1:21" ht="15.75" customHeight="1" x14ac:dyDescent="0.25">
      <c r="A3" s="162"/>
      <c r="B3" s="167"/>
      <c r="C3" s="168"/>
      <c r="D3" s="168"/>
      <c r="E3" s="168"/>
      <c r="F3" s="169"/>
      <c r="G3" s="171"/>
      <c r="H3" s="168"/>
      <c r="I3" s="168"/>
      <c r="J3" s="168"/>
      <c r="K3" s="169"/>
      <c r="L3" s="171"/>
      <c r="M3" s="168"/>
      <c r="N3" s="168"/>
      <c r="O3" s="168"/>
      <c r="P3" s="169"/>
      <c r="Q3" s="173"/>
      <c r="R3" s="188"/>
      <c r="S3" s="189"/>
      <c r="T3" s="190"/>
    </row>
    <row r="4" spans="1:21" ht="15" customHeight="1" thickBot="1" x14ac:dyDescent="0.3">
      <c r="A4" s="163"/>
      <c r="B4" s="99" t="s">
        <v>21</v>
      </c>
      <c r="C4" s="49" t="s">
        <v>19</v>
      </c>
      <c r="D4" s="49" t="s">
        <v>62</v>
      </c>
      <c r="E4" s="49" t="s">
        <v>63</v>
      </c>
      <c r="F4" s="50" t="s">
        <v>64</v>
      </c>
      <c r="G4" s="94" t="s">
        <v>20</v>
      </c>
      <c r="H4" s="49" t="s">
        <v>19</v>
      </c>
      <c r="I4" s="49" t="s">
        <v>62</v>
      </c>
      <c r="J4" s="49" t="s">
        <v>63</v>
      </c>
      <c r="K4" s="50" t="s">
        <v>64</v>
      </c>
      <c r="L4" s="94" t="s">
        <v>53</v>
      </c>
      <c r="M4" s="49" t="s">
        <v>19</v>
      </c>
      <c r="N4" s="49" t="s">
        <v>62</v>
      </c>
      <c r="O4" s="49" t="s">
        <v>63</v>
      </c>
      <c r="P4" s="50" t="s">
        <v>64</v>
      </c>
      <c r="Q4" s="174"/>
      <c r="R4" s="95" t="s">
        <v>65</v>
      </c>
      <c r="S4" s="97" t="s">
        <v>66</v>
      </c>
      <c r="T4" s="98" t="s">
        <v>53</v>
      </c>
    </row>
    <row r="5" spans="1:21" s="5" customFormat="1" x14ac:dyDescent="0.25">
      <c r="A5" s="79" t="s">
        <v>1</v>
      </c>
      <c r="B5" s="46">
        <f>B6+B7</f>
        <v>19652</v>
      </c>
      <c r="C5" s="47">
        <f t="shared" ref="C5:P5" si="0">C6+C7</f>
        <v>0</v>
      </c>
      <c r="D5" s="47">
        <f t="shared" si="0"/>
        <v>0</v>
      </c>
      <c r="E5" s="47">
        <f t="shared" si="0"/>
        <v>40</v>
      </c>
      <c r="F5" s="48">
        <f t="shared" si="0"/>
        <v>19612</v>
      </c>
      <c r="G5" s="46">
        <f t="shared" si="0"/>
        <v>5644</v>
      </c>
      <c r="H5" s="47">
        <f t="shared" si="0"/>
        <v>0</v>
      </c>
      <c r="I5" s="47">
        <f t="shared" si="0"/>
        <v>14</v>
      </c>
      <c r="J5" s="47">
        <f t="shared" si="0"/>
        <v>380</v>
      </c>
      <c r="K5" s="48">
        <f t="shared" si="0"/>
        <v>5250</v>
      </c>
      <c r="L5" s="46">
        <f t="shared" si="0"/>
        <v>3298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8">
        <f t="shared" si="0"/>
        <v>3298</v>
      </c>
      <c r="Q5" s="85">
        <f>G5+B5+L5</f>
        <v>28594</v>
      </c>
      <c r="R5" s="89"/>
      <c r="S5" s="92"/>
      <c r="T5" s="93"/>
      <c r="U5" s="5">
        <f>Q5-Февраль!Q5</f>
        <v>47</v>
      </c>
    </row>
    <row r="6" spans="1:21" s="6" customFormat="1" x14ac:dyDescent="0.25">
      <c r="A6" s="80" t="s">
        <v>2</v>
      </c>
      <c r="B6" s="27">
        <f>C6+D6+E6+F6</f>
        <v>8486</v>
      </c>
      <c r="C6" s="17"/>
      <c r="D6" s="17"/>
      <c r="E6" s="17">
        <v>16</v>
      </c>
      <c r="F6" s="28">
        <v>8470</v>
      </c>
      <c r="G6" s="27">
        <f>H6+I6+J6+K6</f>
        <v>4051</v>
      </c>
      <c r="H6" s="17"/>
      <c r="I6" s="17">
        <v>14</v>
      </c>
      <c r="J6" s="17">
        <v>300</v>
      </c>
      <c r="K6" s="28">
        <v>3737</v>
      </c>
      <c r="L6" s="27">
        <f>M6+N6+O6+P6</f>
        <v>2424</v>
      </c>
      <c r="M6" s="17"/>
      <c r="N6" s="17"/>
      <c r="O6" s="17"/>
      <c r="P6" s="28">
        <v>2424</v>
      </c>
      <c r="Q6" s="42">
        <f>G6+B6+L6</f>
        <v>14961</v>
      </c>
      <c r="R6" s="63"/>
      <c r="S6" s="52"/>
      <c r="T6" s="59"/>
      <c r="U6" s="5">
        <f>Q6-Февраль!Q6</f>
        <v>21</v>
      </c>
    </row>
    <row r="7" spans="1:21" s="15" customFormat="1" x14ac:dyDescent="0.25">
      <c r="A7" s="80" t="s">
        <v>3</v>
      </c>
      <c r="B7" s="27">
        <f>C7+D7+E7+F7</f>
        <v>11166</v>
      </c>
      <c r="C7" s="4"/>
      <c r="D7" s="4"/>
      <c r="E7" s="4">
        <v>24</v>
      </c>
      <c r="F7" s="29">
        <v>11142</v>
      </c>
      <c r="G7" s="27">
        <f>H7+I7+J7+K7</f>
        <v>1593</v>
      </c>
      <c r="H7" s="4"/>
      <c r="I7" s="4"/>
      <c r="J7" s="4">
        <v>80</v>
      </c>
      <c r="K7" s="29">
        <v>1513</v>
      </c>
      <c r="L7" s="27">
        <f>M7+N7+O7+P7</f>
        <v>874</v>
      </c>
      <c r="M7" s="4"/>
      <c r="N7" s="4"/>
      <c r="O7" s="4"/>
      <c r="P7" s="29">
        <v>874</v>
      </c>
      <c r="Q7" s="42">
        <f t="shared" ref="Q7:Q22" si="1">G7+B7+L7</f>
        <v>13633</v>
      </c>
      <c r="R7" s="64"/>
      <c r="S7" s="52"/>
      <c r="T7" s="65"/>
      <c r="U7" s="5">
        <f>Q7-Февраль!Q7</f>
        <v>26</v>
      </c>
    </row>
    <row r="8" spans="1:21" s="5" customFormat="1" x14ac:dyDescent="0.25">
      <c r="A8" s="81" t="s">
        <v>4</v>
      </c>
      <c r="B8" s="25">
        <f>B9+B10</f>
        <v>16873</v>
      </c>
      <c r="C8" s="1">
        <f t="shared" ref="C8:P8" si="2">C9+C10</f>
        <v>0</v>
      </c>
      <c r="D8" s="1">
        <f t="shared" si="2"/>
        <v>0</v>
      </c>
      <c r="E8" s="1">
        <f t="shared" si="2"/>
        <v>103</v>
      </c>
      <c r="F8" s="26">
        <f t="shared" si="2"/>
        <v>16770</v>
      </c>
      <c r="G8" s="25">
        <f t="shared" si="2"/>
        <v>2141</v>
      </c>
      <c r="H8" s="1">
        <f t="shared" si="2"/>
        <v>0</v>
      </c>
      <c r="I8" s="1">
        <f t="shared" si="2"/>
        <v>7</v>
      </c>
      <c r="J8" s="1">
        <f t="shared" si="2"/>
        <v>446</v>
      </c>
      <c r="K8" s="26">
        <f t="shared" si="2"/>
        <v>1688</v>
      </c>
      <c r="L8" s="25">
        <f t="shared" si="2"/>
        <v>687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6">
        <f t="shared" si="2"/>
        <v>687</v>
      </c>
      <c r="Q8" s="41">
        <f t="shared" si="1"/>
        <v>19701</v>
      </c>
      <c r="R8" s="63"/>
      <c r="S8" s="52"/>
      <c r="T8" s="59"/>
      <c r="U8" s="5">
        <f>Q8-Февраль!Q8</f>
        <v>21</v>
      </c>
    </row>
    <row r="9" spans="1:21" s="6" customFormat="1" x14ac:dyDescent="0.25">
      <c r="A9" s="80" t="s">
        <v>5</v>
      </c>
      <c r="B9" s="27">
        <f>C9+D9+E9+F9</f>
        <v>10399</v>
      </c>
      <c r="C9" s="17"/>
      <c r="D9" s="17"/>
      <c r="E9" s="17">
        <v>92</v>
      </c>
      <c r="F9" s="28">
        <v>10307</v>
      </c>
      <c r="G9" s="27">
        <f t="shared" ref="G9:G10" si="3">H9+I9+J9+K9</f>
        <v>1092</v>
      </c>
      <c r="H9" s="17"/>
      <c r="I9" s="17">
        <v>7</v>
      </c>
      <c r="J9" s="17">
        <v>335</v>
      </c>
      <c r="K9" s="28">
        <v>750</v>
      </c>
      <c r="L9" s="27">
        <f t="shared" ref="L9:L10" si="4">M9+N9+O9+P9</f>
        <v>114</v>
      </c>
      <c r="M9" s="17"/>
      <c r="N9" s="17"/>
      <c r="O9" s="17"/>
      <c r="P9" s="28">
        <v>114</v>
      </c>
      <c r="Q9" s="42">
        <f t="shared" si="1"/>
        <v>11605</v>
      </c>
      <c r="R9" s="63"/>
      <c r="S9" s="52"/>
      <c r="T9" s="59"/>
      <c r="U9" s="5">
        <f>Q9-Февраль!Q9</f>
        <v>6</v>
      </c>
    </row>
    <row r="10" spans="1:21" s="6" customFormat="1" x14ac:dyDescent="0.25">
      <c r="A10" s="80" t="s">
        <v>6</v>
      </c>
      <c r="B10" s="27">
        <f>C10+D10+E10+F10</f>
        <v>6474</v>
      </c>
      <c r="C10" s="17"/>
      <c r="D10" s="17"/>
      <c r="E10" s="17">
        <v>11</v>
      </c>
      <c r="F10" s="28">
        <v>6463</v>
      </c>
      <c r="G10" s="27">
        <f t="shared" si="3"/>
        <v>1049</v>
      </c>
      <c r="H10" s="17"/>
      <c r="I10" s="17"/>
      <c r="J10" s="17">
        <v>111</v>
      </c>
      <c r="K10" s="28">
        <v>938</v>
      </c>
      <c r="L10" s="27">
        <f t="shared" si="4"/>
        <v>573</v>
      </c>
      <c r="M10" s="17"/>
      <c r="N10" s="17"/>
      <c r="O10" s="17"/>
      <c r="P10" s="28">
        <v>573</v>
      </c>
      <c r="Q10" s="42">
        <f t="shared" si="1"/>
        <v>8096</v>
      </c>
      <c r="R10" s="63"/>
      <c r="S10" s="52"/>
      <c r="T10" s="59"/>
      <c r="U10" s="5">
        <f>Q10-Февраль!Q10</f>
        <v>15</v>
      </c>
    </row>
    <row r="11" spans="1:21" s="5" customFormat="1" x14ac:dyDescent="0.25">
      <c r="A11" s="82" t="s">
        <v>7</v>
      </c>
      <c r="B11" s="25">
        <f t="shared" ref="B11:O11" si="5">B12+B13</f>
        <v>25281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6">
        <f t="shared" si="5"/>
        <v>25274</v>
      </c>
      <c r="G11" s="25">
        <f t="shared" si="5"/>
        <v>2510</v>
      </c>
      <c r="H11" s="1">
        <f t="shared" si="5"/>
        <v>0</v>
      </c>
      <c r="I11" s="1">
        <f t="shared" si="5"/>
        <v>0</v>
      </c>
      <c r="J11" s="1">
        <f t="shared" si="5"/>
        <v>222</v>
      </c>
      <c r="K11" s="26">
        <f t="shared" si="5"/>
        <v>2288</v>
      </c>
      <c r="L11" s="25">
        <f t="shared" si="5"/>
        <v>521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6">
        <f>P12+P13</f>
        <v>521</v>
      </c>
      <c r="Q11" s="41">
        <f t="shared" si="1"/>
        <v>28312</v>
      </c>
      <c r="R11" s="63"/>
      <c r="S11" s="52"/>
      <c r="T11" s="59"/>
      <c r="U11" s="5">
        <f>Q11-Февраль!Q11</f>
        <v>-29</v>
      </c>
    </row>
    <row r="12" spans="1:21" s="6" customFormat="1" x14ac:dyDescent="0.25">
      <c r="A12" s="83" t="s">
        <v>8</v>
      </c>
      <c r="B12" s="27">
        <f>C12+D12+E12+F12</f>
        <v>14059</v>
      </c>
      <c r="C12" s="17"/>
      <c r="D12" s="17"/>
      <c r="E12" s="17">
        <v>6</v>
      </c>
      <c r="F12" s="28">
        <v>14053</v>
      </c>
      <c r="G12" s="27">
        <f t="shared" ref="G12:G14" si="6">H12+I12+J12+K12</f>
        <v>1368</v>
      </c>
      <c r="H12" s="17"/>
      <c r="I12" s="17"/>
      <c r="J12" s="17">
        <v>98</v>
      </c>
      <c r="K12" s="28">
        <v>1270</v>
      </c>
      <c r="L12" s="27">
        <f t="shared" ref="L12:L14" si="7">M12+N12+O12+P12</f>
        <v>253</v>
      </c>
      <c r="M12" s="17"/>
      <c r="N12" s="17"/>
      <c r="O12" s="17"/>
      <c r="P12" s="28">
        <v>253</v>
      </c>
      <c r="Q12" s="42">
        <f>G12+B12+L12</f>
        <v>15680</v>
      </c>
      <c r="R12" s="64"/>
      <c r="S12" s="52"/>
      <c r="T12" s="59"/>
      <c r="U12" s="5">
        <f>Q12-Февраль!Q12</f>
        <v>-21</v>
      </c>
    </row>
    <row r="13" spans="1:21" s="6" customFormat="1" x14ac:dyDescent="0.25">
      <c r="A13" s="83" t="s">
        <v>9</v>
      </c>
      <c r="B13" s="27">
        <f>C13+D13+E13+F13</f>
        <v>11222</v>
      </c>
      <c r="C13" s="17"/>
      <c r="D13" s="17"/>
      <c r="E13" s="17">
        <v>1</v>
      </c>
      <c r="F13" s="28">
        <v>11221</v>
      </c>
      <c r="G13" s="27">
        <f t="shared" si="6"/>
        <v>1142</v>
      </c>
      <c r="H13" s="17"/>
      <c r="I13" s="17"/>
      <c r="J13" s="17">
        <v>124</v>
      </c>
      <c r="K13" s="28">
        <v>1018</v>
      </c>
      <c r="L13" s="27">
        <f t="shared" si="7"/>
        <v>268</v>
      </c>
      <c r="M13" s="17"/>
      <c r="N13" s="17"/>
      <c r="O13" s="17"/>
      <c r="P13" s="28">
        <v>268</v>
      </c>
      <c r="Q13" s="42">
        <f t="shared" si="1"/>
        <v>12632</v>
      </c>
      <c r="R13" s="64"/>
      <c r="S13" s="52"/>
      <c r="T13" s="59"/>
      <c r="U13" s="5">
        <f>Q13-Февраль!Q13</f>
        <v>-8</v>
      </c>
    </row>
    <row r="14" spans="1:21" s="16" customFormat="1" x14ac:dyDescent="0.25">
      <c r="A14" s="82" t="s">
        <v>10</v>
      </c>
      <c r="B14" s="30">
        <f>C14+D14+E14+F14</f>
        <v>10346</v>
      </c>
      <c r="C14" s="3"/>
      <c r="D14" s="3"/>
      <c r="E14" s="3">
        <v>6</v>
      </c>
      <c r="F14" s="31">
        <v>10340</v>
      </c>
      <c r="G14" s="30">
        <f t="shared" si="6"/>
        <v>1917</v>
      </c>
      <c r="H14" s="3"/>
      <c r="I14" s="3">
        <v>7</v>
      </c>
      <c r="J14" s="3">
        <v>241</v>
      </c>
      <c r="K14" s="31">
        <v>1669</v>
      </c>
      <c r="L14" s="30">
        <f t="shared" si="7"/>
        <v>607</v>
      </c>
      <c r="M14" s="3"/>
      <c r="N14" s="3"/>
      <c r="O14" s="3"/>
      <c r="P14" s="31">
        <v>607</v>
      </c>
      <c r="Q14" s="43">
        <f t="shared" si="1"/>
        <v>12870</v>
      </c>
      <c r="R14" s="66"/>
      <c r="S14" s="52"/>
      <c r="T14" s="67"/>
      <c r="U14" s="5">
        <f>Q14-Февраль!Q14</f>
        <v>-10</v>
      </c>
    </row>
    <row r="15" spans="1:21" s="5" customFormat="1" x14ac:dyDescent="0.25">
      <c r="A15" s="81" t="s">
        <v>11</v>
      </c>
      <c r="B15" s="25">
        <f t="shared" ref="B15:P15" si="8">B16+B17</f>
        <v>15849</v>
      </c>
      <c r="C15" s="1">
        <f t="shared" si="8"/>
        <v>0</v>
      </c>
      <c r="D15" s="1">
        <f t="shared" si="8"/>
        <v>0</v>
      </c>
      <c r="E15" s="1">
        <f t="shared" si="8"/>
        <v>6</v>
      </c>
      <c r="F15" s="26">
        <f t="shared" si="8"/>
        <v>15843</v>
      </c>
      <c r="G15" s="25">
        <f t="shared" si="8"/>
        <v>2041</v>
      </c>
      <c r="H15" s="1">
        <f t="shared" si="8"/>
        <v>0</v>
      </c>
      <c r="I15" s="1">
        <f t="shared" si="8"/>
        <v>0</v>
      </c>
      <c r="J15" s="1">
        <f t="shared" si="8"/>
        <v>233</v>
      </c>
      <c r="K15" s="26">
        <f t="shared" si="8"/>
        <v>1808</v>
      </c>
      <c r="L15" s="25">
        <f t="shared" si="8"/>
        <v>657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6">
        <f t="shared" si="8"/>
        <v>653</v>
      </c>
      <c r="Q15" s="41">
        <f t="shared" si="1"/>
        <v>18547</v>
      </c>
      <c r="R15" s="63"/>
      <c r="S15" s="52"/>
      <c r="T15" s="59"/>
      <c r="U15" s="5">
        <f>Q15-Февраль!Q15</f>
        <v>5</v>
      </c>
    </row>
    <row r="16" spans="1:21" s="6" customFormat="1" x14ac:dyDescent="0.25">
      <c r="A16" s="80" t="s">
        <v>12</v>
      </c>
      <c r="B16" s="27">
        <f>C16+D16+E16+F16</f>
        <v>2939</v>
      </c>
      <c r="C16" s="17"/>
      <c r="D16" s="17"/>
      <c r="E16" s="17">
        <v>6</v>
      </c>
      <c r="F16" s="28">
        <v>2933</v>
      </c>
      <c r="G16" s="27">
        <f t="shared" ref="G16:G20" si="9">H16+I16+J16+K16</f>
        <v>785</v>
      </c>
      <c r="H16" s="17"/>
      <c r="I16" s="17"/>
      <c r="J16" s="17">
        <v>128</v>
      </c>
      <c r="K16" s="28">
        <v>657</v>
      </c>
      <c r="L16" s="27">
        <f t="shared" ref="L16:L20" si="10">M16+N16+O16+P16</f>
        <v>351</v>
      </c>
      <c r="M16" s="17"/>
      <c r="N16" s="17"/>
      <c r="O16" s="17">
        <v>4</v>
      </c>
      <c r="P16" s="28">
        <v>347</v>
      </c>
      <c r="Q16" s="42">
        <f t="shared" si="1"/>
        <v>4075</v>
      </c>
      <c r="R16" s="63"/>
      <c r="S16" s="52"/>
      <c r="T16" s="59"/>
      <c r="U16" s="5">
        <f>Q16-Февраль!Q16</f>
        <v>2</v>
      </c>
    </row>
    <row r="17" spans="1:21" s="6" customFormat="1" x14ac:dyDescent="0.25">
      <c r="A17" s="83" t="s">
        <v>13</v>
      </c>
      <c r="B17" s="27">
        <f>C17+D17+E17+F17</f>
        <v>12910</v>
      </c>
      <c r="C17" s="17"/>
      <c r="D17" s="17"/>
      <c r="E17" s="17"/>
      <c r="F17" s="28">
        <v>12910</v>
      </c>
      <c r="G17" s="27">
        <f t="shared" si="9"/>
        <v>1256</v>
      </c>
      <c r="H17" s="17"/>
      <c r="I17" s="17"/>
      <c r="J17" s="17">
        <v>105</v>
      </c>
      <c r="K17" s="28">
        <v>1151</v>
      </c>
      <c r="L17" s="27">
        <f t="shared" si="10"/>
        <v>306</v>
      </c>
      <c r="M17" s="17"/>
      <c r="N17" s="17"/>
      <c r="O17" s="17"/>
      <c r="P17" s="28">
        <v>306</v>
      </c>
      <c r="Q17" s="42">
        <f t="shared" si="1"/>
        <v>14472</v>
      </c>
      <c r="R17" s="63"/>
      <c r="S17" s="52"/>
      <c r="T17" s="59"/>
      <c r="U17" s="5">
        <f>Q17-Февраль!Q17</f>
        <v>3</v>
      </c>
    </row>
    <row r="18" spans="1:21" s="7" customFormat="1" x14ac:dyDescent="0.25">
      <c r="A18" s="82" t="s">
        <v>14</v>
      </c>
      <c r="B18" s="30">
        <f t="shared" ref="B18:B22" si="11">C18+D18+E18+F18</f>
        <v>17884</v>
      </c>
      <c r="C18" s="1"/>
      <c r="D18" s="1"/>
      <c r="E18" s="1">
        <v>5</v>
      </c>
      <c r="F18" s="26">
        <v>17879</v>
      </c>
      <c r="G18" s="30">
        <f t="shared" si="9"/>
        <v>2062</v>
      </c>
      <c r="H18" s="1">
        <v>1</v>
      </c>
      <c r="I18" s="1">
        <v>2</v>
      </c>
      <c r="J18" s="1">
        <v>142</v>
      </c>
      <c r="K18" s="26">
        <v>1917</v>
      </c>
      <c r="L18" s="30">
        <f t="shared" si="10"/>
        <v>145</v>
      </c>
      <c r="M18" s="1"/>
      <c r="N18" s="1"/>
      <c r="O18" s="1"/>
      <c r="P18" s="26">
        <v>145</v>
      </c>
      <c r="Q18" s="43">
        <f t="shared" si="1"/>
        <v>20091</v>
      </c>
      <c r="R18" s="63"/>
      <c r="S18" s="52"/>
      <c r="T18" s="68"/>
      <c r="U18" s="5">
        <f>Q18-Февраль!Q18</f>
        <v>7</v>
      </c>
    </row>
    <row r="19" spans="1:21" s="16" customFormat="1" x14ac:dyDescent="0.25">
      <c r="A19" s="82" t="s">
        <v>15</v>
      </c>
      <c r="B19" s="30">
        <f t="shared" si="11"/>
        <v>14649</v>
      </c>
      <c r="C19" s="3"/>
      <c r="D19" s="3"/>
      <c r="E19" s="3">
        <v>6</v>
      </c>
      <c r="F19" s="31">
        <v>14643</v>
      </c>
      <c r="G19" s="30">
        <f t="shared" si="9"/>
        <v>1497</v>
      </c>
      <c r="H19" s="3"/>
      <c r="I19" s="3">
        <v>1</v>
      </c>
      <c r="J19" s="3">
        <v>26</v>
      </c>
      <c r="K19" s="31">
        <v>1470</v>
      </c>
      <c r="L19" s="30">
        <f t="shared" si="10"/>
        <v>743</v>
      </c>
      <c r="M19" s="3"/>
      <c r="N19" s="3"/>
      <c r="O19" s="3"/>
      <c r="P19" s="31">
        <v>743</v>
      </c>
      <c r="Q19" s="43">
        <f t="shared" si="1"/>
        <v>16889</v>
      </c>
      <c r="R19" s="66"/>
      <c r="S19" s="52"/>
      <c r="T19" s="67"/>
      <c r="U19" s="5">
        <f>Q19-Февраль!Q19</f>
        <v>9</v>
      </c>
    </row>
    <row r="20" spans="1:21" s="7" customFormat="1" x14ac:dyDescent="0.25">
      <c r="A20" s="81" t="s">
        <v>16</v>
      </c>
      <c r="B20" s="30">
        <f t="shared" si="11"/>
        <v>13212</v>
      </c>
      <c r="C20" s="3"/>
      <c r="D20" s="3"/>
      <c r="E20" s="3">
        <v>2</v>
      </c>
      <c r="F20" s="31">
        <v>13210</v>
      </c>
      <c r="G20" s="30">
        <f t="shared" si="9"/>
        <v>1187</v>
      </c>
      <c r="H20" s="1"/>
      <c r="I20" s="1"/>
      <c r="J20" s="1">
        <v>124</v>
      </c>
      <c r="K20" s="26">
        <v>1063</v>
      </c>
      <c r="L20" s="30">
        <f t="shared" si="10"/>
        <v>267</v>
      </c>
      <c r="M20" s="1"/>
      <c r="N20" s="1"/>
      <c r="O20" s="1"/>
      <c r="P20" s="26">
        <v>267</v>
      </c>
      <c r="Q20" s="43">
        <f t="shared" si="1"/>
        <v>14666</v>
      </c>
      <c r="R20" s="69"/>
      <c r="S20" s="52"/>
      <c r="T20" s="68"/>
      <c r="U20" s="5">
        <f>Q20-Февраль!Q20</f>
        <v>11</v>
      </c>
    </row>
    <row r="21" spans="1:21" s="7" customFormat="1" x14ac:dyDescent="0.25">
      <c r="A21" s="81" t="s">
        <v>17</v>
      </c>
      <c r="B21" s="30">
        <f t="shared" si="11"/>
        <v>4750</v>
      </c>
      <c r="C21" s="1"/>
      <c r="D21" s="1"/>
      <c r="E21" s="1"/>
      <c r="F21" s="26">
        <v>4750</v>
      </c>
      <c r="G21" s="30">
        <f>H21+I21+J21+K21</f>
        <v>612</v>
      </c>
      <c r="H21" s="1"/>
      <c r="I21" s="1"/>
      <c r="J21" s="1">
        <v>21</v>
      </c>
      <c r="K21" s="26">
        <v>591</v>
      </c>
      <c r="L21" s="30">
        <f>M21+N21+O21+P21</f>
        <v>259</v>
      </c>
      <c r="M21" s="1"/>
      <c r="N21" s="1"/>
      <c r="O21" s="1"/>
      <c r="P21" s="26">
        <v>259</v>
      </c>
      <c r="Q21" s="43">
        <f t="shared" si="1"/>
        <v>5621</v>
      </c>
      <c r="R21" s="69"/>
      <c r="S21" s="52"/>
      <c r="T21" s="68"/>
      <c r="U21" s="5">
        <f>Q21-Февраль!Q21</f>
        <v>0</v>
      </c>
    </row>
    <row r="22" spans="1:21" s="7" customFormat="1" x14ac:dyDescent="0.25">
      <c r="A22" s="81" t="s">
        <v>18</v>
      </c>
      <c r="B22" s="30">
        <f t="shared" si="11"/>
        <v>1316</v>
      </c>
      <c r="C22" s="1"/>
      <c r="D22" s="1"/>
      <c r="E22" s="1"/>
      <c r="F22" s="26">
        <v>1316</v>
      </c>
      <c r="G22" s="30">
        <f t="shared" ref="G22" si="12">H22+I22+J22+K22</f>
        <v>243</v>
      </c>
      <c r="H22" s="1"/>
      <c r="I22" s="1"/>
      <c r="J22" s="1">
        <v>6</v>
      </c>
      <c r="K22" s="26">
        <v>237</v>
      </c>
      <c r="L22" s="30">
        <f t="shared" ref="L22" si="13">M22+N22+O22+P22</f>
        <v>95</v>
      </c>
      <c r="M22" s="1"/>
      <c r="N22" s="1"/>
      <c r="O22" s="1"/>
      <c r="P22" s="26">
        <v>95</v>
      </c>
      <c r="Q22" s="43">
        <f t="shared" si="1"/>
        <v>1654</v>
      </c>
      <c r="R22" s="69"/>
      <c r="S22" s="52"/>
      <c r="T22" s="68"/>
      <c r="U22" s="5">
        <f>Q22-Февраль!Q22</f>
        <v>-19</v>
      </c>
    </row>
    <row r="23" spans="1:21" ht="16.5" thickBot="1" x14ac:dyDescent="0.3">
      <c r="A23" s="84" t="s">
        <v>24</v>
      </c>
      <c r="B23" s="32">
        <f>B5+B8+B11+B14+B15+B18+B19+B20+B21+B22</f>
        <v>139812</v>
      </c>
      <c r="C23" s="33">
        <f t="shared" ref="C23:O23" si="14">C5+C8+C11+C14+C15+C18+C19+C20+C21+C22</f>
        <v>0</v>
      </c>
      <c r="D23" s="33">
        <f t="shared" si="14"/>
        <v>0</v>
      </c>
      <c r="E23" s="33">
        <f t="shared" si="14"/>
        <v>175</v>
      </c>
      <c r="F23" s="34">
        <f t="shared" si="14"/>
        <v>139637</v>
      </c>
      <c r="G23" s="32">
        <f t="shared" si="14"/>
        <v>19854</v>
      </c>
      <c r="H23" s="33">
        <f t="shared" si="14"/>
        <v>1</v>
      </c>
      <c r="I23" s="33">
        <f t="shared" si="14"/>
        <v>31</v>
      </c>
      <c r="J23" s="33">
        <f t="shared" si="14"/>
        <v>1841</v>
      </c>
      <c r="K23" s="34">
        <f t="shared" si="14"/>
        <v>17981</v>
      </c>
      <c r="L23" s="32">
        <f t="shared" si="14"/>
        <v>7279</v>
      </c>
      <c r="M23" s="33">
        <f t="shared" si="14"/>
        <v>0</v>
      </c>
      <c r="N23" s="33">
        <f t="shared" si="14"/>
        <v>0</v>
      </c>
      <c r="O23" s="33">
        <f t="shared" si="14"/>
        <v>4</v>
      </c>
      <c r="P23" s="34">
        <f>P5+P8+P11+P14+P15+P18+P19+P20+P21+P22</f>
        <v>7275</v>
      </c>
      <c r="Q23" s="44">
        <f>G23+B23+L23</f>
        <v>166945</v>
      </c>
      <c r="R23" s="70"/>
      <c r="S23" s="71"/>
      <c r="T23" s="72"/>
      <c r="U23" s="5">
        <f>Q23-Февраль!Q23</f>
        <v>42</v>
      </c>
    </row>
    <row r="24" spans="1:21" x14ac:dyDescent="0.25">
      <c r="B24"/>
      <c r="Q24" s="51">
        <f>Q23-K23-J23-I23-H23-F23-E23-D23-C23-M23-N23-O23-P23</f>
        <v>0</v>
      </c>
    </row>
    <row r="26" spans="1:21" x14ac:dyDescent="0.25">
      <c r="B26"/>
    </row>
  </sheetData>
  <mergeCells count="6">
    <mergeCell ref="R1:T3"/>
    <mergeCell ref="A1:A4"/>
    <mergeCell ref="L1:P3"/>
    <mergeCell ref="Q1:Q4"/>
    <mergeCell ref="B1:F3"/>
    <mergeCell ref="G1:K3"/>
  </mergeCells>
  <conditionalFormatting sqref="B5:B12 G5:G12 G19:G21 B19:B21 B23 G23 G14:G17 B14:B17">
    <cfRule type="cellIs" dxfId="121" priority="12" operator="equal">
      <formula>0</formula>
    </cfRule>
  </conditionalFormatting>
  <conditionalFormatting sqref="Q5:Q12 Q19:Q21 Q23 Q14:Q17">
    <cfRule type="cellIs" dxfId="120" priority="11" operator="equal">
      <formula>0</formula>
    </cfRule>
  </conditionalFormatting>
  <conditionalFormatting sqref="L5:L12 L19:L21 L23 L14:L17">
    <cfRule type="cellIs" dxfId="119" priority="10" operator="equal">
      <formula>0</formula>
    </cfRule>
  </conditionalFormatting>
  <conditionalFormatting sqref="B18 G18">
    <cfRule type="cellIs" dxfId="118" priority="9" operator="equal">
      <formula>0</formula>
    </cfRule>
  </conditionalFormatting>
  <conditionalFormatting sqref="Q18">
    <cfRule type="cellIs" dxfId="117" priority="8" operator="equal">
      <formula>0</formula>
    </cfRule>
  </conditionalFormatting>
  <conditionalFormatting sqref="L18">
    <cfRule type="cellIs" dxfId="116" priority="7" operator="equal">
      <formula>0</formula>
    </cfRule>
  </conditionalFormatting>
  <conditionalFormatting sqref="B22 G22">
    <cfRule type="cellIs" dxfId="115" priority="6" operator="equal">
      <formula>0</formula>
    </cfRule>
  </conditionalFormatting>
  <conditionalFormatting sqref="Q22">
    <cfRule type="cellIs" dxfId="114" priority="5" operator="equal">
      <formula>0</formula>
    </cfRule>
  </conditionalFormatting>
  <conditionalFormatting sqref="L22">
    <cfRule type="cellIs" dxfId="113" priority="4" operator="equal">
      <formula>0</formula>
    </cfRule>
  </conditionalFormatting>
  <conditionalFormatting sqref="B13 G13">
    <cfRule type="cellIs" dxfId="112" priority="3" operator="equal">
      <formula>0</formula>
    </cfRule>
  </conditionalFormatting>
  <conditionalFormatting sqref="Q13">
    <cfRule type="cellIs" dxfId="111" priority="2" operator="equal">
      <formula>0</formula>
    </cfRule>
  </conditionalFormatting>
  <conditionalFormatting sqref="L13">
    <cfRule type="cellIs" dxfId="110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H32" sqref="H32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13.42578125" style="20" customWidth="1"/>
    <col min="19" max="20" width="13.42578125" customWidth="1"/>
  </cols>
  <sheetData>
    <row r="1" spans="1:21" ht="15" customHeight="1" x14ac:dyDescent="0.25">
      <c r="A1" s="161" t="s">
        <v>0</v>
      </c>
      <c r="B1" s="164" t="s">
        <v>22</v>
      </c>
      <c r="C1" s="165"/>
      <c r="D1" s="165"/>
      <c r="E1" s="165"/>
      <c r="F1" s="166"/>
      <c r="G1" s="170" t="s">
        <v>23</v>
      </c>
      <c r="H1" s="165"/>
      <c r="I1" s="165"/>
      <c r="J1" s="165"/>
      <c r="K1" s="166"/>
      <c r="L1" s="170" t="s">
        <v>53</v>
      </c>
      <c r="M1" s="165"/>
      <c r="N1" s="165"/>
      <c r="O1" s="165"/>
      <c r="P1" s="166"/>
      <c r="Q1" s="172" t="s">
        <v>24</v>
      </c>
      <c r="R1" s="182" t="s">
        <v>67</v>
      </c>
      <c r="S1" s="183"/>
      <c r="T1" s="184"/>
    </row>
    <row r="2" spans="1:21" ht="15" customHeight="1" x14ac:dyDescent="0.25">
      <c r="A2" s="162"/>
      <c r="B2" s="167"/>
      <c r="C2" s="168"/>
      <c r="D2" s="168"/>
      <c r="E2" s="168"/>
      <c r="F2" s="169"/>
      <c r="G2" s="171"/>
      <c r="H2" s="168"/>
      <c r="I2" s="168"/>
      <c r="J2" s="168"/>
      <c r="K2" s="169"/>
      <c r="L2" s="171"/>
      <c r="M2" s="168"/>
      <c r="N2" s="168"/>
      <c r="O2" s="168"/>
      <c r="P2" s="169"/>
      <c r="Q2" s="173"/>
      <c r="R2" s="185"/>
      <c r="S2" s="186"/>
      <c r="T2" s="187"/>
    </row>
    <row r="3" spans="1:21" ht="15.75" customHeight="1" x14ac:dyDescent="0.25">
      <c r="A3" s="162"/>
      <c r="B3" s="167"/>
      <c r="C3" s="168"/>
      <c r="D3" s="168"/>
      <c r="E3" s="168"/>
      <c r="F3" s="169"/>
      <c r="G3" s="171"/>
      <c r="H3" s="168"/>
      <c r="I3" s="168"/>
      <c r="J3" s="168"/>
      <c r="K3" s="169"/>
      <c r="L3" s="171"/>
      <c r="M3" s="168"/>
      <c r="N3" s="168"/>
      <c r="O3" s="168"/>
      <c r="P3" s="169"/>
      <c r="Q3" s="173"/>
      <c r="R3" s="188"/>
      <c r="S3" s="189"/>
      <c r="T3" s="190"/>
    </row>
    <row r="4" spans="1:21" ht="15" customHeight="1" thickBot="1" x14ac:dyDescent="0.3">
      <c r="A4" s="163"/>
      <c r="B4" s="99" t="s">
        <v>21</v>
      </c>
      <c r="C4" s="49" t="s">
        <v>19</v>
      </c>
      <c r="D4" s="49" t="s">
        <v>62</v>
      </c>
      <c r="E4" s="49" t="s">
        <v>63</v>
      </c>
      <c r="F4" s="50" t="s">
        <v>64</v>
      </c>
      <c r="G4" s="94" t="s">
        <v>20</v>
      </c>
      <c r="H4" s="49" t="s">
        <v>19</v>
      </c>
      <c r="I4" s="49" t="s">
        <v>62</v>
      </c>
      <c r="J4" s="49" t="s">
        <v>63</v>
      </c>
      <c r="K4" s="50" t="s">
        <v>64</v>
      </c>
      <c r="L4" s="94" t="s">
        <v>53</v>
      </c>
      <c r="M4" s="49" t="s">
        <v>19</v>
      </c>
      <c r="N4" s="49" t="s">
        <v>62</v>
      </c>
      <c r="O4" s="49" t="s">
        <v>63</v>
      </c>
      <c r="P4" s="50" t="s">
        <v>64</v>
      </c>
      <c r="Q4" s="174"/>
      <c r="R4" s="95" t="s">
        <v>65</v>
      </c>
      <c r="S4" s="97" t="s">
        <v>66</v>
      </c>
      <c r="T4" s="98" t="s">
        <v>53</v>
      </c>
    </row>
    <row r="5" spans="1:21" s="5" customFormat="1" x14ac:dyDescent="0.25">
      <c r="A5" s="79" t="s">
        <v>1</v>
      </c>
      <c r="B5" s="46">
        <f>B6+B7</f>
        <v>19696</v>
      </c>
      <c r="C5" s="47">
        <f t="shared" ref="C5:O5" si="0">C6+C7</f>
        <v>0</v>
      </c>
      <c r="D5" s="47">
        <f t="shared" si="0"/>
        <v>0</v>
      </c>
      <c r="E5" s="47">
        <f t="shared" si="0"/>
        <v>41</v>
      </c>
      <c r="F5" s="48">
        <f t="shared" si="0"/>
        <v>19655</v>
      </c>
      <c r="G5" s="46">
        <f t="shared" si="0"/>
        <v>5534</v>
      </c>
      <c r="H5" s="47">
        <f t="shared" si="0"/>
        <v>0</v>
      </c>
      <c r="I5" s="47">
        <f t="shared" si="0"/>
        <v>12</v>
      </c>
      <c r="J5" s="47">
        <f t="shared" si="0"/>
        <v>323</v>
      </c>
      <c r="K5" s="48">
        <f t="shared" si="0"/>
        <v>5199</v>
      </c>
      <c r="L5" s="46">
        <f t="shared" si="0"/>
        <v>3289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8">
        <f>P6+P7</f>
        <v>3289</v>
      </c>
      <c r="Q5" s="85">
        <f>G5+B5+L5</f>
        <v>28519</v>
      </c>
      <c r="R5" s="46"/>
      <c r="S5" s="102"/>
      <c r="T5" s="103"/>
      <c r="U5" s="5">
        <f>Q5-Март!Q5</f>
        <v>-75</v>
      </c>
    </row>
    <row r="6" spans="1:21" s="6" customFormat="1" x14ac:dyDescent="0.25">
      <c r="A6" s="80" t="s">
        <v>2</v>
      </c>
      <c r="B6" s="27">
        <f>C6+D6+E6+F6</f>
        <v>8505</v>
      </c>
      <c r="C6" s="17"/>
      <c r="D6" s="17"/>
      <c r="E6" s="17">
        <v>17</v>
      </c>
      <c r="F6" s="28">
        <v>8488</v>
      </c>
      <c r="G6" s="27">
        <f>H6+I6+J6+K6</f>
        <v>3942</v>
      </c>
      <c r="H6" s="17"/>
      <c r="I6" s="17">
        <v>12</v>
      </c>
      <c r="J6" s="17">
        <v>243</v>
      </c>
      <c r="K6" s="28">
        <v>3687</v>
      </c>
      <c r="L6" s="27">
        <f>M6+N6+O6+P6</f>
        <v>2415</v>
      </c>
      <c r="M6" s="17"/>
      <c r="N6" s="17"/>
      <c r="O6" s="17"/>
      <c r="P6" s="28">
        <v>2415</v>
      </c>
      <c r="Q6" s="42">
        <f>G6+B6+L6</f>
        <v>14862</v>
      </c>
      <c r="R6" s="45"/>
      <c r="S6" s="142" t="s">
        <v>77</v>
      </c>
      <c r="T6" s="37"/>
      <c r="U6" s="5">
        <f>Q6-Март!Q6</f>
        <v>-99</v>
      </c>
    </row>
    <row r="7" spans="1:21" s="15" customFormat="1" x14ac:dyDescent="0.25">
      <c r="A7" s="80" t="s">
        <v>3</v>
      </c>
      <c r="B7" s="27">
        <f>C7+D7+E7+F7</f>
        <v>11191</v>
      </c>
      <c r="C7" s="4"/>
      <c r="D7" s="4"/>
      <c r="E7" s="4">
        <v>24</v>
      </c>
      <c r="F7" s="29">
        <v>11167</v>
      </c>
      <c r="G7" s="27">
        <f>H7+I7+J7+K7</f>
        <v>1592</v>
      </c>
      <c r="H7" s="4"/>
      <c r="I7" s="4"/>
      <c r="J7" s="4">
        <v>80</v>
      </c>
      <c r="K7" s="29">
        <v>1512</v>
      </c>
      <c r="L7" s="27">
        <f>M7+N7+O7+P7</f>
        <v>874</v>
      </c>
      <c r="M7" s="4"/>
      <c r="N7" s="4"/>
      <c r="O7" s="4"/>
      <c r="P7" s="29">
        <v>874</v>
      </c>
      <c r="Q7" s="42">
        <f t="shared" ref="Q7:Q22" si="1">G7+B7+L7</f>
        <v>13657</v>
      </c>
      <c r="R7" s="27"/>
      <c r="S7" s="107"/>
      <c r="T7" s="38"/>
      <c r="U7" s="5">
        <f>Q7-Март!Q7</f>
        <v>24</v>
      </c>
    </row>
    <row r="8" spans="1:21" s="5" customFormat="1" x14ac:dyDescent="0.25">
      <c r="A8" s="81" t="s">
        <v>4</v>
      </c>
      <c r="B8" s="25">
        <f>B9+B10</f>
        <v>16922</v>
      </c>
      <c r="C8" s="1">
        <f t="shared" ref="C8:P8" si="2">C9+C10</f>
        <v>0</v>
      </c>
      <c r="D8" s="1">
        <f t="shared" si="2"/>
        <v>0</v>
      </c>
      <c r="E8" s="1">
        <f t="shared" si="2"/>
        <v>103</v>
      </c>
      <c r="F8" s="26">
        <f t="shared" si="2"/>
        <v>16819</v>
      </c>
      <c r="G8" s="25">
        <f t="shared" si="2"/>
        <v>2145</v>
      </c>
      <c r="H8" s="1">
        <f t="shared" si="2"/>
        <v>0</v>
      </c>
      <c r="I8" s="1">
        <f t="shared" si="2"/>
        <v>7</v>
      </c>
      <c r="J8" s="1">
        <f t="shared" si="2"/>
        <v>446</v>
      </c>
      <c r="K8" s="26">
        <f t="shared" si="2"/>
        <v>1692</v>
      </c>
      <c r="L8" s="25">
        <f t="shared" si="2"/>
        <v>687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6">
        <f t="shared" si="2"/>
        <v>687</v>
      </c>
      <c r="Q8" s="41">
        <f t="shared" si="1"/>
        <v>19754</v>
      </c>
      <c r="R8" s="25"/>
      <c r="S8" s="101"/>
      <c r="T8" s="40"/>
      <c r="U8" s="5">
        <f>Q8-Март!Q8</f>
        <v>53</v>
      </c>
    </row>
    <row r="9" spans="1:21" s="6" customFormat="1" x14ac:dyDescent="0.25">
      <c r="A9" s="80" t="s">
        <v>5</v>
      </c>
      <c r="B9" s="27">
        <f>C9+D9+E9+F9</f>
        <v>10449</v>
      </c>
      <c r="C9" s="17"/>
      <c r="D9" s="17"/>
      <c r="E9" s="17">
        <v>92</v>
      </c>
      <c r="F9" s="28">
        <v>10357</v>
      </c>
      <c r="G9" s="27">
        <f t="shared" ref="G9:G10" si="3">H9+I9+J9+K9</f>
        <v>1099</v>
      </c>
      <c r="H9" s="17"/>
      <c r="I9" s="17">
        <v>7</v>
      </c>
      <c r="J9" s="17">
        <v>335</v>
      </c>
      <c r="K9" s="28">
        <v>757</v>
      </c>
      <c r="L9" s="27">
        <f t="shared" ref="L9:L10" si="4">M9+N9+O9+P9</f>
        <v>114</v>
      </c>
      <c r="M9" s="17"/>
      <c r="N9" s="17"/>
      <c r="O9" s="17"/>
      <c r="P9" s="28">
        <v>114</v>
      </c>
      <c r="Q9" s="42">
        <f t="shared" si="1"/>
        <v>11662</v>
      </c>
      <c r="R9" s="108"/>
      <c r="S9" s="107"/>
      <c r="T9" s="37"/>
      <c r="U9" s="5">
        <f>Q9-Март!Q9</f>
        <v>57</v>
      </c>
    </row>
    <row r="10" spans="1:21" s="6" customFormat="1" x14ac:dyDescent="0.25">
      <c r="A10" s="80" t="s">
        <v>6</v>
      </c>
      <c r="B10" s="27">
        <f>C10+D10+E10+F10</f>
        <v>6473</v>
      </c>
      <c r="C10" s="17"/>
      <c r="D10" s="17"/>
      <c r="E10" s="17">
        <v>11</v>
      </c>
      <c r="F10" s="28">
        <v>6462</v>
      </c>
      <c r="G10" s="27">
        <f t="shared" si="3"/>
        <v>1046</v>
      </c>
      <c r="H10" s="17"/>
      <c r="I10" s="17"/>
      <c r="J10" s="17">
        <v>111</v>
      </c>
      <c r="K10" s="28">
        <v>935</v>
      </c>
      <c r="L10" s="27">
        <f t="shared" si="4"/>
        <v>573</v>
      </c>
      <c r="M10" s="17"/>
      <c r="N10" s="17"/>
      <c r="O10" s="17"/>
      <c r="P10" s="28">
        <v>573</v>
      </c>
      <c r="Q10" s="42">
        <f t="shared" si="1"/>
        <v>8092</v>
      </c>
      <c r="R10" s="108"/>
      <c r="S10" s="107"/>
      <c r="T10" s="37"/>
      <c r="U10" s="5">
        <f>Q10-Март!Q10</f>
        <v>-4</v>
      </c>
    </row>
    <row r="11" spans="1:21" s="5" customFormat="1" x14ac:dyDescent="0.25">
      <c r="A11" s="82" t="s">
        <v>7</v>
      </c>
      <c r="B11" s="25">
        <f t="shared" ref="B11:O11" si="5">B12+B13</f>
        <v>25278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6">
        <f t="shared" si="5"/>
        <v>25271</v>
      </c>
      <c r="G11" s="25">
        <f t="shared" si="5"/>
        <v>2511</v>
      </c>
      <c r="H11" s="1">
        <f t="shared" si="5"/>
        <v>0</v>
      </c>
      <c r="I11" s="1">
        <f t="shared" si="5"/>
        <v>0</v>
      </c>
      <c r="J11" s="1">
        <f t="shared" si="5"/>
        <v>222</v>
      </c>
      <c r="K11" s="26">
        <f t="shared" si="5"/>
        <v>2289</v>
      </c>
      <c r="L11" s="25">
        <f t="shared" si="5"/>
        <v>521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6">
        <f>P12+P13</f>
        <v>521</v>
      </c>
      <c r="Q11" s="41">
        <f t="shared" si="1"/>
        <v>28310</v>
      </c>
      <c r="R11" s="25"/>
      <c r="S11" s="101"/>
      <c r="T11" s="40"/>
      <c r="U11" s="5">
        <f>Q11-Март!Q11</f>
        <v>-2</v>
      </c>
    </row>
    <row r="12" spans="1:21" s="6" customFormat="1" x14ac:dyDescent="0.25">
      <c r="A12" s="83" t="s">
        <v>8</v>
      </c>
      <c r="B12" s="27">
        <f>C12+D12+E12+F12</f>
        <v>14066</v>
      </c>
      <c r="C12" s="17"/>
      <c r="D12" s="17"/>
      <c r="E12" s="17">
        <v>6</v>
      </c>
      <c r="F12" s="28">
        <v>14060</v>
      </c>
      <c r="G12" s="27">
        <f t="shared" ref="G12:G14" si="6">H12+I12+J12+K12</f>
        <v>1367</v>
      </c>
      <c r="H12" s="17"/>
      <c r="I12" s="17"/>
      <c r="J12" s="17">
        <v>98</v>
      </c>
      <c r="K12" s="28">
        <v>1269</v>
      </c>
      <c r="L12" s="27">
        <f t="shared" ref="L12:L14" si="7">M12+N12+O12+P12</f>
        <v>253</v>
      </c>
      <c r="M12" s="17"/>
      <c r="N12" s="17"/>
      <c r="O12" s="17"/>
      <c r="P12" s="28">
        <v>253</v>
      </c>
      <c r="Q12" s="42">
        <f t="shared" si="1"/>
        <v>15686</v>
      </c>
      <c r="R12" s="108"/>
      <c r="S12" s="107"/>
      <c r="T12" s="37"/>
      <c r="U12" s="5">
        <f>Q12-Март!Q12</f>
        <v>6</v>
      </c>
    </row>
    <row r="13" spans="1:21" s="6" customFormat="1" x14ac:dyDescent="0.25">
      <c r="A13" s="83" t="s">
        <v>9</v>
      </c>
      <c r="B13" s="27">
        <f>C13+D13+E13+F13</f>
        <v>11212</v>
      </c>
      <c r="C13" s="17"/>
      <c r="D13" s="17"/>
      <c r="E13" s="17">
        <v>1</v>
      </c>
      <c r="F13" s="28">
        <v>11211</v>
      </c>
      <c r="G13" s="27">
        <f t="shared" si="6"/>
        <v>1144</v>
      </c>
      <c r="H13" s="17"/>
      <c r="I13" s="17"/>
      <c r="J13" s="17">
        <v>124</v>
      </c>
      <c r="K13" s="28">
        <v>1020</v>
      </c>
      <c r="L13" s="27">
        <f t="shared" si="7"/>
        <v>268</v>
      </c>
      <c r="M13" s="17"/>
      <c r="N13" s="17"/>
      <c r="O13" s="17"/>
      <c r="P13" s="28">
        <v>268</v>
      </c>
      <c r="Q13" s="42">
        <f t="shared" si="1"/>
        <v>12624</v>
      </c>
      <c r="R13" s="108"/>
      <c r="S13" s="107"/>
      <c r="T13" s="37"/>
      <c r="U13" s="5">
        <f>Q13-Март!Q13</f>
        <v>-8</v>
      </c>
    </row>
    <row r="14" spans="1:21" s="16" customFormat="1" x14ac:dyDescent="0.25">
      <c r="A14" s="82" t="s">
        <v>10</v>
      </c>
      <c r="B14" s="30">
        <f>C14+D14+E14+F14</f>
        <v>10365</v>
      </c>
      <c r="C14" s="3"/>
      <c r="D14" s="3"/>
      <c r="E14" s="3">
        <v>7</v>
      </c>
      <c r="F14" s="31">
        <v>10358</v>
      </c>
      <c r="G14" s="30">
        <f t="shared" si="6"/>
        <v>1905</v>
      </c>
      <c r="H14" s="3"/>
      <c r="I14" s="3">
        <v>7</v>
      </c>
      <c r="J14" s="3">
        <v>239</v>
      </c>
      <c r="K14" s="31">
        <v>1659</v>
      </c>
      <c r="L14" s="30">
        <f t="shared" si="7"/>
        <v>607</v>
      </c>
      <c r="M14" s="3"/>
      <c r="N14" s="3"/>
      <c r="O14" s="3"/>
      <c r="P14" s="31">
        <v>607</v>
      </c>
      <c r="Q14" s="43">
        <f t="shared" si="1"/>
        <v>12877</v>
      </c>
      <c r="R14" s="30"/>
      <c r="S14" s="101"/>
      <c r="T14" s="39"/>
      <c r="U14" s="5">
        <f>Q14-Март!Q14</f>
        <v>7</v>
      </c>
    </row>
    <row r="15" spans="1:21" s="5" customFormat="1" x14ac:dyDescent="0.25">
      <c r="A15" s="81" t="s">
        <v>11</v>
      </c>
      <c r="B15" s="25">
        <f t="shared" ref="B15:P15" si="8">B16+B17</f>
        <v>15852</v>
      </c>
      <c r="C15" s="1">
        <f t="shared" si="8"/>
        <v>0</v>
      </c>
      <c r="D15" s="1">
        <f t="shared" si="8"/>
        <v>0</v>
      </c>
      <c r="E15" s="1">
        <f t="shared" si="8"/>
        <v>7</v>
      </c>
      <c r="F15" s="26">
        <f t="shared" si="8"/>
        <v>15845</v>
      </c>
      <c r="G15" s="25">
        <f t="shared" si="8"/>
        <v>2040</v>
      </c>
      <c r="H15" s="1">
        <f t="shared" si="8"/>
        <v>0</v>
      </c>
      <c r="I15" s="1">
        <f t="shared" si="8"/>
        <v>0</v>
      </c>
      <c r="J15" s="1">
        <f t="shared" si="8"/>
        <v>233</v>
      </c>
      <c r="K15" s="26">
        <f t="shared" si="8"/>
        <v>1807</v>
      </c>
      <c r="L15" s="25">
        <f t="shared" si="8"/>
        <v>657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6">
        <f t="shared" si="8"/>
        <v>653</v>
      </c>
      <c r="Q15" s="41">
        <f t="shared" si="1"/>
        <v>18549</v>
      </c>
      <c r="R15" s="25"/>
      <c r="S15" s="101"/>
      <c r="T15" s="40"/>
      <c r="U15" s="5">
        <f>Q15-Март!Q15</f>
        <v>2</v>
      </c>
    </row>
    <row r="16" spans="1:21" s="6" customFormat="1" x14ac:dyDescent="0.25">
      <c r="A16" s="80" t="s">
        <v>12</v>
      </c>
      <c r="B16" s="27">
        <f>C16+D16+E16+F16</f>
        <v>2939</v>
      </c>
      <c r="C16" s="17"/>
      <c r="D16" s="17"/>
      <c r="E16" s="17">
        <v>6</v>
      </c>
      <c r="F16" s="28">
        <v>2933</v>
      </c>
      <c r="G16" s="27">
        <f t="shared" ref="G16:G20" si="9">H16+I16+J16+K16</f>
        <v>787</v>
      </c>
      <c r="H16" s="17"/>
      <c r="I16" s="17"/>
      <c r="J16" s="17">
        <v>128</v>
      </c>
      <c r="K16" s="28">
        <v>659</v>
      </c>
      <c r="L16" s="27">
        <f t="shared" ref="L16:L20" si="10">M16+N16+O16+P16</f>
        <v>351</v>
      </c>
      <c r="M16" s="17"/>
      <c r="N16" s="17"/>
      <c r="O16" s="17">
        <v>4</v>
      </c>
      <c r="P16" s="28">
        <v>347</v>
      </c>
      <c r="Q16" s="42">
        <f t="shared" si="1"/>
        <v>4077</v>
      </c>
      <c r="R16" s="108"/>
      <c r="S16" s="107"/>
      <c r="T16" s="37"/>
      <c r="U16" s="5">
        <f>Q16-Март!Q16</f>
        <v>2</v>
      </c>
    </row>
    <row r="17" spans="1:21" s="6" customFormat="1" x14ac:dyDescent="0.25">
      <c r="A17" s="83" t="s">
        <v>13</v>
      </c>
      <c r="B17" s="27">
        <f>C17+D17+E17+F17</f>
        <v>12913</v>
      </c>
      <c r="C17" s="17"/>
      <c r="D17" s="17"/>
      <c r="E17" s="17">
        <v>1</v>
      </c>
      <c r="F17" s="28">
        <v>12912</v>
      </c>
      <c r="G17" s="27">
        <f t="shared" si="9"/>
        <v>1253</v>
      </c>
      <c r="H17" s="17"/>
      <c r="I17" s="17"/>
      <c r="J17" s="17">
        <v>105</v>
      </c>
      <c r="K17" s="28">
        <v>1148</v>
      </c>
      <c r="L17" s="27">
        <f t="shared" si="10"/>
        <v>306</v>
      </c>
      <c r="M17" s="17"/>
      <c r="N17" s="17"/>
      <c r="O17" s="17"/>
      <c r="P17" s="28">
        <v>306</v>
      </c>
      <c r="Q17" s="42">
        <f t="shared" si="1"/>
        <v>14472</v>
      </c>
      <c r="R17" s="108"/>
      <c r="S17" s="107"/>
      <c r="T17" s="37"/>
      <c r="U17" s="5">
        <f>Q17-Март!Q17</f>
        <v>0</v>
      </c>
    </row>
    <row r="18" spans="1:21" s="7" customFormat="1" x14ac:dyDescent="0.25">
      <c r="A18" s="82" t="s">
        <v>14</v>
      </c>
      <c r="B18" s="30">
        <f t="shared" ref="B18:B22" si="11">C18+D18+E18+F18</f>
        <v>17857</v>
      </c>
      <c r="C18" s="1"/>
      <c r="D18" s="1"/>
      <c r="E18" s="1">
        <v>5</v>
      </c>
      <c r="F18" s="26">
        <v>17852</v>
      </c>
      <c r="G18" s="30">
        <f t="shared" si="9"/>
        <v>2063</v>
      </c>
      <c r="H18" s="1">
        <v>1</v>
      </c>
      <c r="I18" s="1">
        <v>2</v>
      </c>
      <c r="J18" s="1">
        <v>142</v>
      </c>
      <c r="K18" s="26">
        <v>1918</v>
      </c>
      <c r="L18" s="30">
        <f t="shared" si="10"/>
        <v>146</v>
      </c>
      <c r="M18" s="1"/>
      <c r="N18" s="1"/>
      <c r="O18" s="1"/>
      <c r="P18" s="26">
        <v>146</v>
      </c>
      <c r="Q18" s="43">
        <f t="shared" si="1"/>
        <v>20066</v>
      </c>
      <c r="R18" s="25"/>
      <c r="S18" s="101"/>
      <c r="T18" s="40"/>
      <c r="U18" s="5">
        <f>Q18-Март!Q18</f>
        <v>-25</v>
      </c>
    </row>
    <row r="19" spans="1:21" s="16" customFormat="1" x14ac:dyDescent="0.25">
      <c r="A19" s="82" t="s">
        <v>15</v>
      </c>
      <c r="B19" s="30">
        <f t="shared" si="11"/>
        <v>14661</v>
      </c>
      <c r="C19" s="3"/>
      <c r="D19" s="3"/>
      <c r="E19" s="3">
        <v>6</v>
      </c>
      <c r="F19" s="31">
        <v>14655</v>
      </c>
      <c r="G19" s="30">
        <f t="shared" si="9"/>
        <v>1493</v>
      </c>
      <c r="H19" s="3"/>
      <c r="I19" s="3">
        <v>1</v>
      </c>
      <c r="J19" s="3">
        <v>27</v>
      </c>
      <c r="K19" s="31">
        <v>1465</v>
      </c>
      <c r="L19" s="30">
        <f t="shared" si="10"/>
        <v>743</v>
      </c>
      <c r="M19" s="3"/>
      <c r="N19" s="3"/>
      <c r="O19" s="3"/>
      <c r="P19" s="31">
        <v>743</v>
      </c>
      <c r="Q19" s="43">
        <f t="shared" si="1"/>
        <v>16897</v>
      </c>
      <c r="R19" s="30"/>
      <c r="S19" s="101"/>
      <c r="T19" s="39"/>
      <c r="U19" s="5">
        <f>Q19-Март!Q19</f>
        <v>8</v>
      </c>
    </row>
    <row r="20" spans="1:21" s="7" customFormat="1" x14ac:dyDescent="0.25">
      <c r="A20" s="81" t="s">
        <v>16</v>
      </c>
      <c r="B20" s="30">
        <f t="shared" si="11"/>
        <v>13235</v>
      </c>
      <c r="C20" s="3"/>
      <c r="D20" s="3"/>
      <c r="E20" s="3">
        <v>2</v>
      </c>
      <c r="F20" s="31">
        <v>13233</v>
      </c>
      <c r="G20" s="30">
        <f t="shared" si="9"/>
        <v>1186</v>
      </c>
      <c r="H20" s="1"/>
      <c r="I20" s="1"/>
      <c r="J20" s="1">
        <v>122</v>
      </c>
      <c r="K20" s="26">
        <v>1064</v>
      </c>
      <c r="L20" s="30">
        <f t="shared" si="10"/>
        <v>267</v>
      </c>
      <c r="M20" s="1"/>
      <c r="N20" s="1"/>
      <c r="O20" s="1"/>
      <c r="P20" s="26">
        <v>267</v>
      </c>
      <c r="Q20" s="43">
        <f t="shared" si="1"/>
        <v>14688</v>
      </c>
      <c r="R20" s="25"/>
      <c r="S20" s="101"/>
      <c r="T20" s="40"/>
      <c r="U20" s="5">
        <f>Q20-Март!Q20</f>
        <v>22</v>
      </c>
    </row>
    <row r="21" spans="1:21" s="7" customFormat="1" x14ac:dyDescent="0.25">
      <c r="A21" s="81" t="s">
        <v>17</v>
      </c>
      <c r="B21" s="30">
        <f t="shared" si="11"/>
        <v>4749</v>
      </c>
      <c r="C21" s="1"/>
      <c r="D21" s="1"/>
      <c r="E21" s="1"/>
      <c r="F21" s="26">
        <v>4749</v>
      </c>
      <c r="G21" s="30">
        <f>H21+I21+J21+K21</f>
        <v>615</v>
      </c>
      <c r="H21" s="1"/>
      <c r="I21" s="1"/>
      <c r="J21" s="1">
        <v>21</v>
      </c>
      <c r="K21" s="26">
        <v>594</v>
      </c>
      <c r="L21" s="30">
        <f>M21+N21+O21+P21</f>
        <v>259</v>
      </c>
      <c r="M21" s="1"/>
      <c r="N21" s="1"/>
      <c r="O21" s="1"/>
      <c r="P21" s="26">
        <v>259</v>
      </c>
      <c r="Q21" s="43">
        <f t="shared" si="1"/>
        <v>5623</v>
      </c>
      <c r="R21" s="25"/>
      <c r="S21" s="101"/>
      <c r="T21" s="40"/>
      <c r="U21" s="5">
        <f>Q21-Март!Q21</f>
        <v>2</v>
      </c>
    </row>
    <row r="22" spans="1:21" s="7" customFormat="1" x14ac:dyDescent="0.25">
      <c r="A22" s="81" t="s">
        <v>18</v>
      </c>
      <c r="B22" s="30">
        <f t="shared" si="11"/>
        <v>1264</v>
      </c>
      <c r="C22" s="1"/>
      <c r="D22" s="1"/>
      <c r="E22" s="1"/>
      <c r="F22" s="26">
        <v>1264</v>
      </c>
      <c r="G22" s="30">
        <f t="shared" ref="G22" si="12">H22+I22+J22+K22</f>
        <v>243</v>
      </c>
      <c r="H22" s="1"/>
      <c r="I22" s="1"/>
      <c r="J22" s="1">
        <v>6</v>
      </c>
      <c r="K22" s="26">
        <v>237</v>
      </c>
      <c r="L22" s="30">
        <f t="shared" ref="L22" si="13">M22+N22+O22+P22</f>
        <v>98</v>
      </c>
      <c r="M22" s="1"/>
      <c r="N22" s="1"/>
      <c r="O22" s="1"/>
      <c r="P22" s="26">
        <v>98</v>
      </c>
      <c r="Q22" s="43">
        <f t="shared" si="1"/>
        <v>1605</v>
      </c>
      <c r="R22" s="25"/>
      <c r="S22" s="101"/>
      <c r="T22" s="40"/>
      <c r="U22" s="5">
        <f>Q22-Март!Q22</f>
        <v>-49</v>
      </c>
    </row>
    <row r="23" spans="1:21" ht="16.5" thickBot="1" x14ac:dyDescent="0.3">
      <c r="A23" s="84" t="s">
        <v>24</v>
      </c>
      <c r="B23" s="32">
        <f>B5+B8+B11+B14+B15+B18+B19+B20+B21+B22</f>
        <v>139879</v>
      </c>
      <c r="C23" s="33">
        <f t="shared" ref="C23:O23" si="14">C5+C8+C11+C14+C15+C18+C19+C20+C21+C22</f>
        <v>0</v>
      </c>
      <c r="D23" s="33">
        <f t="shared" si="14"/>
        <v>0</v>
      </c>
      <c r="E23" s="33">
        <f t="shared" si="14"/>
        <v>178</v>
      </c>
      <c r="F23" s="34">
        <f t="shared" si="14"/>
        <v>139701</v>
      </c>
      <c r="G23" s="32">
        <f t="shared" si="14"/>
        <v>19735</v>
      </c>
      <c r="H23" s="33">
        <f t="shared" si="14"/>
        <v>1</v>
      </c>
      <c r="I23" s="33">
        <f t="shared" si="14"/>
        <v>29</v>
      </c>
      <c r="J23" s="33">
        <f t="shared" si="14"/>
        <v>1781</v>
      </c>
      <c r="K23" s="34">
        <f t="shared" si="14"/>
        <v>17924</v>
      </c>
      <c r="L23" s="32">
        <f t="shared" si="14"/>
        <v>7274</v>
      </c>
      <c r="M23" s="33">
        <f t="shared" si="14"/>
        <v>0</v>
      </c>
      <c r="N23" s="33">
        <f t="shared" si="14"/>
        <v>0</v>
      </c>
      <c r="O23" s="33">
        <f t="shared" si="14"/>
        <v>4</v>
      </c>
      <c r="P23" s="34">
        <f>P5+P8+P11+P14+P15+P18+P19+P20+P21+P22</f>
        <v>7270</v>
      </c>
      <c r="Q23" s="44">
        <f>G23+B23+L23</f>
        <v>166888</v>
      </c>
      <c r="R23" s="104"/>
      <c r="S23" s="105"/>
      <c r="T23" s="106"/>
      <c r="U23" s="5">
        <f>Q23-Март!Q23</f>
        <v>-57</v>
      </c>
    </row>
    <row r="24" spans="1:21" x14ac:dyDescent="0.25">
      <c r="B24"/>
      <c r="Q24" s="51">
        <f>Q23-K23-J23-I23-H23-F23-E23-D23-C23-M23-N23-O23-P23</f>
        <v>0</v>
      </c>
    </row>
    <row r="26" spans="1:21" x14ac:dyDescent="0.25">
      <c r="B26"/>
      <c r="R26"/>
    </row>
  </sheetData>
  <mergeCells count="6">
    <mergeCell ref="R1:T3"/>
    <mergeCell ref="A1:A4"/>
    <mergeCell ref="L1:P3"/>
    <mergeCell ref="Q1:Q4"/>
    <mergeCell ref="B1:F3"/>
    <mergeCell ref="G1:K3"/>
  </mergeCells>
  <conditionalFormatting sqref="B5:B12 G5:G12 G19:G21 B19:B21 B23 G23 G14:G17 B14:B17">
    <cfRule type="cellIs" dxfId="109" priority="12" operator="equal">
      <formula>0</formula>
    </cfRule>
  </conditionalFormatting>
  <conditionalFormatting sqref="Q5:Q12 Q19:Q21 Q23 Q14:Q17">
    <cfRule type="cellIs" dxfId="108" priority="11" operator="equal">
      <formula>0</formula>
    </cfRule>
  </conditionalFormatting>
  <conditionalFormatting sqref="L5:L12 L19:L21 L23 L14:L17">
    <cfRule type="cellIs" dxfId="107" priority="10" operator="equal">
      <formula>0</formula>
    </cfRule>
  </conditionalFormatting>
  <conditionalFormatting sqref="B18 G18">
    <cfRule type="cellIs" dxfId="106" priority="9" operator="equal">
      <formula>0</formula>
    </cfRule>
  </conditionalFormatting>
  <conditionalFormatting sqref="Q18">
    <cfRule type="cellIs" dxfId="105" priority="8" operator="equal">
      <formula>0</formula>
    </cfRule>
  </conditionalFormatting>
  <conditionalFormatting sqref="L18">
    <cfRule type="cellIs" dxfId="104" priority="7" operator="equal">
      <formula>0</formula>
    </cfRule>
  </conditionalFormatting>
  <conditionalFormatting sqref="B22 G22">
    <cfRule type="cellIs" dxfId="103" priority="6" operator="equal">
      <formula>0</formula>
    </cfRule>
  </conditionalFormatting>
  <conditionalFormatting sqref="Q22">
    <cfRule type="cellIs" dxfId="102" priority="5" operator="equal">
      <formula>0</formula>
    </cfRule>
  </conditionalFormatting>
  <conditionalFormatting sqref="L22">
    <cfRule type="cellIs" dxfId="101" priority="4" operator="equal">
      <formula>0</formula>
    </cfRule>
  </conditionalFormatting>
  <conditionalFormatting sqref="B13 G13">
    <cfRule type="cellIs" dxfId="100" priority="3" operator="equal">
      <formula>0</formula>
    </cfRule>
  </conditionalFormatting>
  <conditionalFormatting sqref="Q13">
    <cfRule type="cellIs" dxfId="99" priority="2" operator="equal">
      <formula>0</formula>
    </cfRule>
  </conditionalFormatting>
  <conditionalFormatting sqref="L13">
    <cfRule type="cellIs" dxfId="98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B26" sqref="B26:Q26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13.42578125" style="20" customWidth="1"/>
    <col min="19" max="20" width="13.42578125" customWidth="1"/>
  </cols>
  <sheetData>
    <row r="1" spans="1:21" ht="15" customHeight="1" x14ac:dyDescent="0.25">
      <c r="A1" s="161" t="s">
        <v>0</v>
      </c>
      <c r="B1" s="164" t="s">
        <v>22</v>
      </c>
      <c r="C1" s="165"/>
      <c r="D1" s="165"/>
      <c r="E1" s="165"/>
      <c r="F1" s="166"/>
      <c r="G1" s="170" t="s">
        <v>23</v>
      </c>
      <c r="H1" s="165"/>
      <c r="I1" s="165"/>
      <c r="J1" s="165"/>
      <c r="K1" s="166"/>
      <c r="L1" s="170" t="s">
        <v>53</v>
      </c>
      <c r="M1" s="165"/>
      <c r="N1" s="165"/>
      <c r="O1" s="165"/>
      <c r="P1" s="166"/>
      <c r="Q1" s="172" t="s">
        <v>24</v>
      </c>
      <c r="R1" s="182" t="s">
        <v>67</v>
      </c>
      <c r="S1" s="183"/>
      <c r="T1" s="184"/>
    </row>
    <row r="2" spans="1:21" ht="15" customHeight="1" x14ac:dyDescent="0.25">
      <c r="A2" s="162"/>
      <c r="B2" s="167"/>
      <c r="C2" s="168"/>
      <c r="D2" s="168"/>
      <c r="E2" s="168"/>
      <c r="F2" s="169"/>
      <c r="G2" s="171"/>
      <c r="H2" s="168"/>
      <c r="I2" s="168"/>
      <c r="J2" s="168"/>
      <c r="K2" s="169"/>
      <c r="L2" s="171"/>
      <c r="M2" s="168"/>
      <c r="N2" s="168"/>
      <c r="O2" s="168"/>
      <c r="P2" s="169"/>
      <c r="Q2" s="173"/>
      <c r="R2" s="185"/>
      <c r="S2" s="186"/>
      <c r="T2" s="187"/>
    </row>
    <row r="3" spans="1:21" ht="15.75" customHeight="1" x14ac:dyDescent="0.25">
      <c r="A3" s="162"/>
      <c r="B3" s="167"/>
      <c r="C3" s="168"/>
      <c r="D3" s="168"/>
      <c r="E3" s="168"/>
      <c r="F3" s="169"/>
      <c r="G3" s="171"/>
      <c r="H3" s="168"/>
      <c r="I3" s="168"/>
      <c r="J3" s="168"/>
      <c r="K3" s="169"/>
      <c r="L3" s="171"/>
      <c r="M3" s="168"/>
      <c r="N3" s="168"/>
      <c r="O3" s="168"/>
      <c r="P3" s="169"/>
      <c r="Q3" s="173"/>
      <c r="R3" s="188"/>
      <c r="S3" s="189"/>
      <c r="T3" s="190"/>
    </row>
    <row r="4" spans="1:21" ht="15" customHeight="1" thickBot="1" x14ac:dyDescent="0.3">
      <c r="A4" s="163"/>
      <c r="B4" s="99" t="s">
        <v>21</v>
      </c>
      <c r="C4" s="49" t="s">
        <v>19</v>
      </c>
      <c r="D4" s="49" t="s">
        <v>62</v>
      </c>
      <c r="E4" s="49" t="s">
        <v>63</v>
      </c>
      <c r="F4" s="50" t="s">
        <v>64</v>
      </c>
      <c r="G4" s="94" t="s">
        <v>20</v>
      </c>
      <c r="H4" s="49" t="s">
        <v>19</v>
      </c>
      <c r="I4" s="49" t="s">
        <v>62</v>
      </c>
      <c r="J4" s="49" t="s">
        <v>63</v>
      </c>
      <c r="K4" s="50" t="s">
        <v>64</v>
      </c>
      <c r="L4" s="94" t="s">
        <v>53</v>
      </c>
      <c r="M4" s="49" t="s">
        <v>19</v>
      </c>
      <c r="N4" s="49" t="s">
        <v>62</v>
      </c>
      <c r="O4" s="49" t="s">
        <v>63</v>
      </c>
      <c r="P4" s="50" t="s">
        <v>64</v>
      </c>
      <c r="Q4" s="174"/>
      <c r="R4" s="95" t="s">
        <v>65</v>
      </c>
      <c r="S4" s="97" t="s">
        <v>66</v>
      </c>
      <c r="T4" s="98" t="s">
        <v>53</v>
      </c>
    </row>
    <row r="5" spans="1:21" s="5" customFormat="1" x14ac:dyDescent="0.25">
      <c r="A5" s="79" t="s">
        <v>1</v>
      </c>
      <c r="B5" s="46">
        <f>B6+B7</f>
        <v>19717</v>
      </c>
      <c r="C5" s="47">
        <f t="shared" ref="C5:P5" si="0">C6+C7</f>
        <v>0</v>
      </c>
      <c r="D5" s="47">
        <f t="shared" si="0"/>
        <v>0</v>
      </c>
      <c r="E5" s="47">
        <f t="shared" si="0"/>
        <v>43</v>
      </c>
      <c r="F5" s="48">
        <f t="shared" si="0"/>
        <v>19674</v>
      </c>
      <c r="G5" s="46">
        <f t="shared" si="0"/>
        <v>5530</v>
      </c>
      <c r="H5" s="47">
        <f t="shared" si="0"/>
        <v>0</v>
      </c>
      <c r="I5" s="47">
        <f t="shared" si="0"/>
        <v>11</v>
      </c>
      <c r="J5" s="47">
        <f t="shared" si="0"/>
        <v>326</v>
      </c>
      <c r="K5" s="48">
        <f t="shared" si="0"/>
        <v>5193</v>
      </c>
      <c r="L5" s="46">
        <f t="shared" si="0"/>
        <v>3290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8">
        <f t="shared" si="0"/>
        <v>3290</v>
      </c>
      <c r="Q5" s="85">
        <f>G5+B5+L5</f>
        <v>28537</v>
      </c>
      <c r="R5" s="86"/>
      <c r="S5" s="111"/>
      <c r="T5" s="112"/>
      <c r="U5" s="5">
        <f>Q5-Апрель!Q5</f>
        <v>18</v>
      </c>
    </row>
    <row r="6" spans="1:21" s="6" customFormat="1" x14ac:dyDescent="0.25">
      <c r="A6" s="80" t="s">
        <v>2</v>
      </c>
      <c r="B6" s="27">
        <f>C6+D6+E6+F6</f>
        <v>8509</v>
      </c>
      <c r="C6" s="17"/>
      <c r="D6" s="17"/>
      <c r="E6" s="17">
        <v>18</v>
      </c>
      <c r="F6" s="28">
        <v>8491</v>
      </c>
      <c r="G6" s="27">
        <f>H6+I6+J6+K6</f>
        <v>3934</v>
      </c>
      <c r="H6" s="17"/>
      <c r="I6" s="17">
        <v>11</v>
      </c>
      <c r="J6" s="17">
        <v>245</v>
      </c>
      <c r="K6" s="28">
        <v>3678</v>
      </c>
      <c r="L6" s="27">
        <f>M6+N6+O6+P6</f>
        <v>2416</v>
      </c>
      <c r="M6" s="17"/>
      <c r="N6" s="17"/>
      <c r="O6" s="17"/>
      <c r="P6" s="28">
        <v>2416</v>
      </c>
      <c r="Q6" s="42">
        <f>G6+B6+L6</f>
        <v>14859</v>
      </c>
      <c r="R6" s="144"/>
      <c r="S6" s="143" t="s">
        <v>78</v>
      </c>
      <c r="T6" s="36"/>
      <c r="U6" s="5">
        <f>Q6-Апрель!Q6</f>
        <v>-3</v>
      </c>
    </row>
    <row r="7" spans="1:21" s="15" customFormat="1" x14ac:dyDescent="0.25">
      <c r="A7" s="80" t="s">
        <v>3</v>
      </c>
      <c r="B7" s="27">
        <f>C7+D7+E7+F7</f>
        <v>11208</v>
      </c>
      <c r="C7" s="4"/>
      <c r="D7" s="4"/>
      <c r="E7" s="4">
        <v>25</v>
      </c>
      <c r="F7" s="29">
        <v>11183</v>
      </c>
      <c r="G7" s="27">
        <f>H7+I7+J7+K7</f>
        <v>1596</v>
      </c>
      <c r="H7" s="4"/>
      <c r="I7" s="4"/>
      <c r="J7" s="4">
        <v>81</v>
      </c>
      <c r="K7" s="29">
        <v>1515</v>
      </c>
      <c r="L7" s="27">
        <f>M7+N7+O7+P7</f>
        <v>874</v>
      </c>
      <c r="M7" s="4"/>
      <c r="N7" s="4"/>
      <c r="O7" s="4"/>
      <c r="P7" s="29">
        <v>874</v>
      </c>
      <c r="Q7" s="42">
        <f t="shared" ref="Q7:Q22" si="1">G7+B7+L7</f>
        <v>13678</v>
      </c>
      <c r="R7" s="23"/>
      <c r="S7" s="109"/>
      <c r="T7" s="113"/>
      <c r="U7" s="5">
        <f>Q7-Апрель!Q7</f>
        <v>21</v>
      </c>
    </row>
    <row r="8" spans="1:21" s="5" customFormat="1" x14ac:dyDescent="0.25">
      <c r="A8" s="81" t="s">
        <v>4</v>
      </c>
      <c r="B8" s="25">
        <f>B9+B10</f>
        <v>16961</v>
      </c>
      <c r="C8" s="1">
        <f t="shared" ref="C8:P8" si="2">C9+C10</f>
        <v>0</v>
      </c>
      <c r="D8" s="1">
        <f t="shared" si="2"/>
        <v>0</v>
      </c>
      <c r="E8" s="1">
        <f t="shared" si="2"/>
        <v>104</v>
      </c>
      <c r="F8" s="26">
        <f t="shared" si="2"/>
        <v>16857</v>
      </c>
      <c r="G8" s="25">
        <f t="shared" si="2"/>
        <v>2148</v>
      </c>
      <c r="H8" s="1">
        <f t="shared" si="2"/>
        <v>0</v>
      </c>
      <c r="I8" s="1">
        <f t="shared" si="2"/>
        <v>7</v>
      </c>
      <c r="J8" s="1">
        <f t="shared" si="2"/>
        <v>447</v>
      </c>
      <c r="K8" s="26">
        <f t="shared" si="2"/>
        <v>1694</v>
      </c>
      <c r="L8" s="25">
        <f t="shared" si="2"/>
        <v>687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6">
        <f t="shared" si="2"/>
        <v>687</v>
      </c>
      <c r="Q8" s="41">
        <f t="shared" si="1"/>
        <v>19796</v>
      </c>
      <c r="R8" s="110"/>
      <c r="S8" s="109"/>
      <c r="T8" s="36"/>
      <c r="U8" s="5">
        <f>Q8-Апрель!Q8</f>
        <v>42</v>
      </c>
    </row>
    <row r="9" spans="1:21" s="6" customFormat="1" x14ac:dyDescent="0.25">
      <c r="A9" s="80" t="s">
        <v>5</v>
      </c>
      <c r="B9" s="27">
        <f>C9+D9+E9+F9</f>
        <v>10470</v>
      </c>
      <c r="C9" s="17"/>
      <c r="D9" s="17"/>
      <c r="E9" s="17">
        <v>92</v>
      </c>
      <c r="F9" s="28">
        <v>10378</v>
      </c>
      <c r="G9" s="27">
        <f t="shared" ref="G9:G10" si="3">H9+I9+J9+K9</f>
        <v>1102</v>
      </c>
      <c r="H9" s="17"/>
      <c r="I9" s="17">
        <v>7</v>
      </c>
      <c r="J9" s="17">
        <v>336</v>
      </c>
      <c r="K9" s="28">
        <v>759</v>
      </c>
      <c r="L9" s="27">
        <f t="shared" ref="L9:L10" si="4">M9+N9+O9+P9</f>
        <v>114</v>
      </c>
      <c r="M9" s="17"/>
      <c r="N9" s="17"/>
      <c r="O9" s="17"/>
      <c r="P9" s="28">
        <v>114</v>
      </c>
      <c r="Q9" s="42">
        <f t="shared" si="1"/>
        <v>11686</v>
      </c>
      <c r="R9" s="110"/>
      <c r="S9" s="109"/>
      <c r="T9" s="36"/>
      <c r="U9" s="5">
        <f>Q9-Апрель!Q9</f>
        <v>24</v>
      </c>
    </row>
    <row r="10" spans="1:21" s="6" customFormat="1" x14ac:dyDescent="0.25">
      <c r="A10" s="80" t="s">
        <v>6</v>
      </c>
      <c r="B10" s="27">
        <f>C10+D10+E10+F10</f>
        <v>6491</v>
      </c>
      <c r="C10" s="17"/>
      <c r="D10" s="17"/>
      <c r="E10" s="17">
        <v>12</v>
      </c>
      <c r="F10" s="28">
        <v>6479</v>
      </c>
      <c r="G10" s="27">
        <f t="shared" si="3"/>
        <v>1046</v>
      </c>
      <c r="H10" s="17"/>
      <c r="I10" s="17"/>
      <c r="J10" s="17">
        <v>111</v>
      </c>
      <c r="K10" s="28">
        <v>935</v>
      </c>
      <c r="L10" s="27">
        <f t="shared" si="4"/>
        <v>573</v>
      </c>
      <c r="M10" s="17"/>
      <c r="N10" s="17"/>
      <c r="O10" s="17"/>
      <c r="P10" s="28">
        <v>573</v>
      </c>
      <c r="Q10" s="42">
        <f t="shared" si="1"/>
        <v>8110</v>
      </c>
      <c r="R10" s="110"/>
      <c r="S10" s="109"/>
      <c r="T10" s="36"/>
      <c r="U10" s="5">
        <f>Q10-Апрель!Q10</f>
        <v>18</v>
      </c>
    </row>
    <row r="11" spans="1:21" s="5" customFormat="1" x14ac:dyDescent="0.25">
      <c r="A11" s="82" t="s">
        <v>7</v>
      </c>
      <c r="B11" s="25">
        <f t="shared" ref="B11:O11" si="5">B12+B13</f>
        <v>25275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6">
        <f t="shared" si="5"/>
        <v>25268</v>
      </c>
      <c r="G11" s="25">
        <f t="shared" si="5"/>
        <v>2515</v>
      </c>
      <c r="H11" s="1">
        <f t="shared" si="5"/>
        <v>0</v>
      </c>
      <c r="I11" s="1">
        <f t="shared" si="5"/>
        <v>0</v>
      </c>
      <c r="J11" s="1">
        <f t="shared" si="5"/>
        <v>223</v>
      </c>
      <c r="K11" s="26">
        <f t="shared" si="5"/>
        <v>2292</v>
      </c>
      <c r="L11" s="25">
        <f t="shared" si="5"/>
        <v>521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6">
        <f>P12+P13</f>
        <v>521</v>
      </c>
      <c r="Q11" s="41">
        <f t="shared" si="1"/>
        <v>28311</v>
      </c>
      <c r="R11" s="110"/>
      <c r="S11" s="109"/>
      <c r="T11" s="36"/>
      <c r="U11" s="5">
        <f>Q11-Апрель!Q11</f>
        <v>1</v>
      </c>
    </row>
    <row r="12" spans="1:21" s="6" customFormat="1" x14ac:dyDescent="0.25">
      <c r="A12" s="83" t="s">
        <v>8</v>
      </c>
      <c r="B12" s="27">
        <f>C12+D12+E12+F12</f>
        <v>14068</v>
      </c>
      <c r="C12" s="17"/>
      <c r="D12" s="17"/>
      <c r="E12" s="17">
        <v>6</v>
      </c>
      <c r="F12" s="28">
        <v>14062</v>
      </c>
      <c r="G12" s="27">
        <f t="shared" ref="G12:G14" si="6">H12+I12+J12+K12</f>
        <v>1367</v>
      </c>
      <c r="H12" s="17"/>
      <c r="I12" s="17"/>
      <c r="J12" s="17">
        <v>98</v>
      </c>
      <c r="K12" s="28">
        <v>1269</v>
      </c>
      <c r="L12" s="27">
        <f t="shared" ref="L12:L14" si="7">M12+N12+O12+P12</f>
        <v>253</v>
      </c>
      <c r="M12" s="17"/>
      <c r="N12" s="17"/>
      <c r="O12" s="17"/>
      <c r="P12" s="28">
        <v>253</v>
      </c>
      <c r="Q12" s="42">
        <f t="shared" si="1"/>
        <v>15688</v>
      </c>
      <c r="R12" s="110"/>
      <c r="S12" s="109"/>
      <c r="T12" s="36"/>
      <c r="U12" s="5">
        <f>Q12-Апрель!Q12</f>
        <v>2</v>
      </c>
    </row>
    <row r="13" spans="1:21" s="6" customFormat="1" x14ac:dyDescent="0.25">
      <c r="A13" s="83" t="s">
        <v>9</v>
      </c>
      <c r="B13" s="27">
        <f>C13+D13+E13+F13</f>
        <v>11207</v>
      </c>
      <c r="C13" s="17"/>
      <c r="D13" s="17"/>
      <c r="E13" s="17">
        <v>1</v>
      </c>
      <c r="F13" s="28">
        <v>11206</v>
      </c>
      <c r="G13" s="27">
        <f t="shared" si="6"/>
        <v>1148</v>
      </c>
      <c r="H13" s="17"/>
      <c r="I13" s="17"/>
      <c r="J13" s="17">
        <v>125</v>
      </c>
      <c r="K13" s="28">
        <v>1023</v>
      </c>
      <c r="L13" s="27">
        <f t="shared" si="7"/>
        <v>268</v>
      </c>
      <c r="M13" s="17"/>
      <c r="N13" s="17"/>
      <c r="O13" s="17"/>
      <c r="P13" s="28">
        <v>268</v>
      </c>
      <c r="Q13" s="42">
        <f t="shared" si="1"/>
        <v>12623</v>
      </c>
      <c r="R13" s="110"/>
      <c r="S13" s="109"/>
      <c r="T13" s="36"/>
      <c r="U13" s="5">
        <f>Q13-Апрель!Q13</f>
        <v>-1</v>
      </c>
    </row>
    <row r="14" spans="1:21" s="16" customFormat="1" x14ac:dyDescent="0.25">
      <c r="A14" s="82" t="s">
        <v>10</v>
      </c>
      <c r="B14" s="30">
        <f>C14+D14+E14+F14</f>
        <v>10351</v>
      </c>
      <c r="C14" s="3"/>
      <c r="D14" s="3"/>
      <c r="E14" s="3">
        <v>7</v>
      </c>
      <c r="F14" s="31">
        <v>10344</v>
      </c>
      <c r="G14" s="30">
        <f t="shared" si="6"/>
        <v>1907</v>
      </c>
      <c r="H14" s="3"/>
      <c r="I14" s="3">
        <v>7</v>
      </c>
      <c r="J14" s="3">
        <v>241</v>
      </c>
      <c r="K14" s="31">
        <v>1659</v>
      </c>
      <c r="L14" s="30">
        <f t="shared" si="7"/>
        <v>606</v>
      </c>
      <c r="M14" s="3"/>
      <c r="N14" s="3"/>
      <c r="O14" s="3"/>
      <c r="P14" s="31">
        <v>606</v>
      </c>
      <c r="Q14" s="43">
        <f t="shared" si="1"/>
        <v>12864</v>
      </c>
      <c r="R14" s="30"/>
      <c r="S14" s="109"/>
      <c r="T14" s="39"/>
      <c r="U14" s="5">
        <f>Q14-Апрель!Q14</f>
        <v>-13</v>
      </c>
    </row>
    <row r="15" spans="1:21" s="5" customFormat="1" x14ac:dyDescent="0.25">
      <c r="A15" s="81" t="s">
        <v>11</v>
      </c>
      <c r="B15" s="25">
        <f t="shared" ref="B15:P15" si="8">B16+B17</f>
        <v>15856</v>
      </c>
      <c r="C15" s="1">
        <f t="shared" si="8"/>
        <v>0</v>
      </c>
      <c r="D15" s="1">
        <f t="shared" si="8"/>
        <v>0</v>
      </c>
      <c r="E15" s="1">
        <f t="shared" si="8"/>
        <v>6</v>
      </c>
      <c r="F15" s="26">
        <f t="shared" si="8"/>
        <v>15850</v>
      </c>
      <c r="G15" s="25">
        <f t="shared" si="8"/>
        <v>2047</v>
      </c>
      <c r="H15" s="1">
        <f t="shared" si="8"/>
        <v>0</v>
      </c>
      <c r="I15" s="1">
        <f t="shared" si="8"/>
        <v>0</v>
      </c>
      <c r="J15" s="1">
        <f t="shared" si="8"/>
        <v>234</v>
      </c>
      <c r="K15" s="26">
        <f t="shared" si="8"/>
        <v>1813</v>
      </c>
      <c r="L15" s="25">
        <f t="shared" si="8"/>
        <v>657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6">
        <f t="shared" si="8"/>
        <v>653</v>
      </c>
      <c r="Q15" s="41">
        <f t="shared" si="1"/>
        <v>18560</v>
      </c>
      <c r="R15" s="110"/>
      <c r="S15" s="109"/>
      <c r="T15" s="36"/>
      <c r="U15" s="5">
        <f>Q15-Апрель!Q15</f>
        <v>11</v>
      </c>
    </row>
    <row r="16" spans="1:21" s="6" customFormat="1" x14ac:dyDescent="0.25">
      <c r="A16" s="80" t="s">
        <v>12</v>
      </c>
      <c r="B16" s="27">
        <f>C16+D16+E16+F16</f>
        <v>2950</v>
      </c>
      <c r="C16" s="17"/>
      <c r="D16" s="17"/>
      <c r="E16" s="17">
        <v>5</v>
      </c>
      <c r="F16" s="28">
        <v>2945</v>
      </c>
      <c r="G16" s="27">
        <f t="shared" ref="G16:G20" si="9">H16+I16+J16+K16</f>
        <v>786</v>
      </c>
      <c r="H16" s="17"/>
      <c r="I16" s="17"/>
      <c r="J16" s="17">
        <v>128</v>
      </c>
      <c r="K16" s="28">
        <v>658</v>
      </c>
      <c r="L16" s="27">
        <f t="shared" ref="L16:L20" si="10">M16+N16+O16+P16</f>
        <v>351</v>
      </c>
      <c r="M16" s="17"/>
      <c r="N16" s="17"/>
      <c r="O16" s="17">
        <v>4</v>
      </c>
      <c r="P16" s="28">
        <v>347</v>
      </c>
      <c r="Q16" s="42">
        <f t="shared" si="1"/>
        <v>4087</v>
      </c>
      <c r="R16" s="110"/>
      <c r="S16" s="109"/>
      <c r="T16" s="36"/>
      <c r="U16" s="5">
        <f>Q16-Апрель!Q16</f>
        <v>10</v>
      </c>
    </row>
    <row r="17" spans="1:21" s="6" customFormat="1" x14ac:dyDescent="0.25">
      <c r="A17" s="83" t="s">
        <v>13</v>
      </c>
      <c r="B17" s="27">
        <f>C17+D17+E17+F17</f>
        <v>12906</v>
      </c>
      <c r="C17" s="17"/>
      <c r="D17" s="17"/>
      <c r="E17" s="17">
        <v>1</v>
      </c>
      <c r="F17" s="28">
        <v>12905</v>
      </c>
      <c r="G17" s="27">
        <f t="shared" si="9"/>
        <v>1261</v>
      </c>
      <c r="H17" s="17"/>
      <c r="I17" s="17"/>
      <c r="J17" s="17">
        <v>106</v>
      </c>
      <c r="K17" s="28">
        <v>1155</v>
      </c>
      <c r="L17" s="27">
        <f t="shared" si="10"/>
        <v>306</v>
      </c>
      <c r="M17" s="17"/>
      <c r="N17" s="17"/>
      <c r="O17" s="17"/>
      <c r="P17" s="28">
        <v>306</v>
      </c>
      <c r="Q17" s="42">
        <f>G17+B17+L17</f>
        <v>14473</v>
      </c>
      <c r="R17" s="110"/>
      <c r="S17" s="109"/>
      <c r="T17" s="36"/>
      <c r="U17" s="5">
        <f>Q17-Апрель!Q17</f>
        <v>1</v>
      </c>
    </row>
    <row r="18" spans="1:21" s="7" customFormat="1" x14ac:dyDescent="0.25">
      <c r="A18" s="82" t="s">
        <v>14</v>
      </c>
      <c r="B18" s="30">
        <f t="shared" ref="B18:B22" si="11">C18+D18+E18+F18</f>
        <v>17863</v>
      </c>
      <c r="C18" s="1"/>
      <c r="D18" s="1"/>
      <c r="E18" s="1">
        <v>5</v>
      </c>
      <c r="F18" s="26">
        <v>17858</v>
      </c>
      <c r="G18" s="30">
        <f t="shared" si="9"/>
        <v>2063</v>
      </c>
      <c r="H18" s="1">
        <v>1</v>
      </c>
      <c r="I18" s="1">
        <v>2</v>
      </c>
      <c r="J18" s="1">
        <v>131</v>
      </c>
      <c r="K18" s="26">
        <v>1929</v>
      </c>
      <c r="L18" s="30">
        <f t="shared" si="10"/>
        <v>146</v>
      </c>
      <c r="M18" s="1"/>
      <c r="N18" s="1"/>
      <c r="O18" s="1"/>
      <c r="P18" s="26">
        <v>146</v>
      </c>
      <c r="Q18" s="43">
        <f t="shared" si="1"/>
        <v>20072</v>
      </c>
      <c r="R18" s="110"/>
      <c r="S18" s="109"/>
      <c r="T18" s="40"/>
      <c r="U18" s="5">
        <f>Q18-Апрель!Q18</f>
        <v>6</v>
      </c>
    </row>
    <row r="19" spans="1:21" s="16" customFormat="1" x14ac:dyDescent="0.25">
      <c r="A19" s="82" t="s">
        <v>15</v>
      </c>
      <c r="B19" s="30">
        <f t="shared" si="11"/>
        <v>14677</v>
      </c>
      <c r="C19" s="3"/>
      <c r="D19" s="3"/>
      <c r="E19" s="3">
        <v>6</v>
      </c>
      <c r="F19" s="31">
        <v>14671</v>
      </c>
      <c r="G19" s="30">
        <f t="shared" si="9"/>
        <v>1496</v>
      </c>
      <c r="H19" s="3"/>
      <c r="I19" s="3">
        <v>1</v>
      </c>
      <c r="J19" s="3">
        <v>27</v>
      </c>
      <c r="K19" s="31">
        <v>1468</v>
      </c>
      <c r="L19" s="30">
        <f t="shared" si="10"/>
        <v>743</v>
      </c>
      <c r="M19" s="3"/>
      <c r="N19" s="3"/>
      <c r="O19" s="3"/>
      <c r="P19" s="31">
        <v>743</v>
      </c>
      <c r="Q19" s="43">
        <f t="shared" si="1"/>
        <v>16916</v>
      </c>
      <c r="R19" s="30"/>
      <c r="S19" s="109"/>
      <c r="T19" s="39"/>
      <c r="U19" s="5">
        <f>Q19-Апрель!Q19</f>
        <v>19</v>
      </c>
    </row>
    <row r="20" spans="1:21" s="7" customFormat="1" x14ac:dyDescent="0.25">
      <c r="A20" s="81" t="s">
        <v>16</v>
      </c>
      <c r="B20" s="30">
        <f t="shared" si="11"/>
        <v>13220</v>
      </c>
      <c r="C20" s="3"/>
      <c r="D20" s="3"/>
      <c r="E20" s="3">
        <v>2</v>
      </c>
      <c r="F20" s="31">
        <v>13218</v>
      </c>
      <c r="G20" s="30">
        <f t="shared" si="9"/>
        <v>1186</v>
      </c>
      <c r="H20" s="1"/>
      <c r="I20" s="1"/>
      <c r="J20" s="1">
        <v>122</v>
      </c>
      <c r="K20" s="26">
        <v>1064</v>
      </c>
      <c r="L20" s="30">
        <f t="shared" si="10"/>
        <v>267</v>
      </c>
      <c r="M20" s="1"/>
      <c r="N20" s="1"/>
      <c r="O20" s="1"/>
      <c r="P20" s="26">
        <v>267</v>
      </c>
      <c r="Q20" s="43">
        <f t="shared" si="1"/>
        <v>14673</v>
      </c>
      <c r="R20" s="25"/>
      <c r="S20" s="109"/>
      <c r="T20" s="40"/>
      <c r="U20" s="5">
        <f>Q20-Апрель!Q20</f>
        <v>-15</v>
      </c>
    </row>
    <row r="21" spans="1:21" s="7" customFormat="1" x14ac:dyDescent="0.25">
      <c r="A21" s="81" t="s">
        <v>17</v>
      </c>
      <c r="B21" s="30">
        <f t="shared" si="11"/>
        <v>4754</v>
      </c>
      <c r="C21" s="1"/>
      <c r="D21" s="1"/>
      <c r="E21" s="1"/>
      <c r="F21" s="26">
        <v>4754</v>
      </c>
      <c r="G21" s="30">
        <f>H21+I21+J21+K21</f>
        <v>616</v>
      </c>
      <c r="H21" s="1"/>
      <c r="I21" s="1"/>
      <c r="J21" s="1">
        <v>21</v>
      </c>
      <c r="K21" s="26">
        <v>595</v>
      </c>
      <c r="L21" s="30">
        <f>M21+N21+O21+P21</f>
        <v>259</v>
      </c>
      <c r="M21" s="1"/>
      <c r="N21" s="1"/>
      <c r="O21" s="1"/>
      <c r="P21" s="26">
        <v>259</v>
      </c>
      <c r="Q21" s="43">
        <f t="shared" si="1"/>
        <v>5629</v>
      </c>
      <c r="R21" s="25"/>
      <c r="S21" s="109"/>
      <c r="T21" s="40"/>
      <c r="U21" s="5">
        <f>Q21-Апрель!Q21</f>
        <v>6</v>
      </c>
    </row>
    <row r="22" spans="1:21" s="7" customFormat="1" x14ac:dyDescent="0.25">
      <c r="A22" s="81" t="s">
        <v>18</v>
      </c>
      <c r="B22" s="30">
        <f t="shared" si="11"/>
        <v>1245</v>
      </c>
      <c r="C22" s="1"/>
      <c r="D22" s="1"/>
      <c r="E22" s="1"/>
      <c r="F22" s="26">
        <v>1245</v>
      </c>
      <c r="G22" s="30">
        <f t="shared" ref="G22" si="12">H22+I22+J22+K22</f>
        <v>244</v>
      </c>
      <c r="H22" s="1"/>
      <c r="I22" s="1"/>
      <c r="J22" s="1">
        <v>6</v>
      </c>
      <c r="K22" s="26">
        <v>238</v>
      </c>
      <c r="L22" s="30">
        <f t="shared" ref="L22" si="13">M22+N22+O22+P22</f>
        <v>100</v>
      </c>
      <c r="M22" s="1"/>
      <c r="N22" s="1"/>
      <c r="O22" s="1"/>
      <c r="P22" s="26">
        <v>100</v>
      </c>
      <c r="Q22" s="43">
        <f t="shared" si="1"/>
        <v>1589</v>
      </c>
      <c r="R22" s="25"/>
      <c r="S22" s="109"/>
      <c r="T22" s="40"/>
      <c r="U22" s="5">
        <f>Q22-Апрель!Q22</f>
        <v>-16</v>
      </c>
    </row>
    <row r="23" spans="1:21" ht="16.5" thickBot="1" x14ac:dyDescent="0.3">
      <c r="A23" s="84" t="s">
        <v>24</v>
      </c>
      <c r="B23" s="32">
        <f>B5+B8+B11+B14+B15+B18+B19+B20+B21+B22</f>
        <v>139919</v>
      </c>
      <c r="C23" s="33">
        <f t="shared" ref="C23:O23" si="14">C5+C8+C11+C14+C15+C18+C19+C20+C21+C22</f>
        <v>0</v>
      </c>
      <c r="D23" s="33">
        <f t="shared" si="14"/>
        <v>0</v>
      </c>
      <c r="E23" s="33">
        <f t="shared" si="14"/>
        <v>180</v>
      </c>
      <c r="F23" s="34">
        <f t="shared" si="14"/>
        <v>139739</v>
      </c>
      <c r="G23" s="32">
        <f t="shared" si="14"/>
        <v>19752</v>
      </c>
      <c r="H23" s="33">
        <f t="shared" si="14"/>
        <v>1</v>
      </c>
      <c r="I23" s="33">
        <f t="shared" si="14"/>
        <v>28</v>
      </c>
      <c r="J23" s="33">
        <f t="shared" si="14"/>
        <v>1778</v>
      </c>
      <c r="K23" s="34">
        <f t="shared" si="14"/>
        <v>17945</v>
      </c>
      <c r="L23" s="32">
        <f t="shared" si="14"/>
        <v>7276</v>
      </c>
      <c r="M23" s="33">
        <f t="shared" si="14"/>
        <v>0</v>
      </c>
      <c r="N23" s="33">
        <f t="shared" si="14"/>
        <v>0</v>
      </c>
      <c r="O23" s="33">
        <f t="shared" si="14"/>
        <v>4</v>
      </c>
      <c r="P23" s="34">
        <f>P5+P8+P11+P14+P15+P18+P19+P20+P21+P22</f>
        <v>7272</v>
      </c>
      <c r="Q23" s="44">
        <f>G23+B23+L23</f>
        <v>166947</v>
      </c>
      <c r="R23" s="60"/>
      <c r="S23" s="61"/>
      <c r="T23" s="62"/>
      <c r="U23" s="5">
        <f>Q23-Апрель!Q23</f>
        <v>59</v>
      </c>
    </row>
    <row r="24" spans="1:21" x14ac:dyDescent="0.25">
      <c r="B24"/>
      <c r="Q24" s="51">
        <f>Q23-K23-J23-I23-H23-F23-E23-D23-C23-M23-N23-O23-P23</f>
        <v>0</v>
      </c>
      <c r="R24" s="20">
        <f>SUM(R5:T23)</f>
        <v>0</v>
      </c>
    </row>
    <row r="25" spans="1:21" x14ac:dyDescent="0.25">
      <c r="R25" s="20">
        <f>Q23+R24</f>
        <v>166947</v>
      </c>
    </row>
    <row r="26" spans="1:21" x14ac:dyDescent="0.25">
      <c r="B26">
        <f>B23-Апрель!B23</f>
        <v>40</v>
      </c>
      <c r="C26">
        <f>C23-Апрель!C23</f>
        <v>0</v>
      </c>
      <c r="D26">
        <f>D23-Апрель!D23</f>
        <v>0</v>
      </c>
      <c r="E26">
        <f>E23-Апрель!E23</f>
        <v>2</v>
      </c>
      <c r="F26">
        <f>F23-Апрель!F23</f>
        <v>38</v>
      </c>
      <c r="G26">
        <f>G23-Апрель!G23</f>
        <v>17</v>
      </c>
      <c r="H26">
        <f>H23-Апрель!H23</f>
        <v>0</v>
      </c>
      <c r="I26">
        <f>I23-Апрель!I23</f>
        <v>-1</v>
      </c>
      <c r="J26">
        <f>J23-Апрель!J23</f>
        <v>-3</v>
      </c>
      <c r="K26">
        <f>K23-Апрель!K23</f>
        <v>21</v>
      </c>
      <c r="L26">
        <f>L23-Апрель!L23</f>
        <v>2</v>
      </c>
      <c r="M26">
        <f>M23-Апрель!M23</f>
        <v>0</v>
      </c>
      <c r="N26">
        <f>N23-Апрель!N23</f>
        <v>0</v>
      </c>
      <c r="O26">
        <f>O23-Апрель!O23</f>
        <v>0</v>
      </c>
      <c r="P26">
        <f>P23-Апрель!P23</f>
        <v>2</v>
      </c>
      <c r="Q26">
        <f>Q23-Апрель!Q23</f>
        <v>59</v>
      </c>
    </row>
  </sheetData>
  <mergeCells count="6">
    <mergeCell ref="R1:T3"/>
    <mergeCell ref="A1:A4"/>
    <mergeCell ref="L1:P3"/>
    <mergeCell ref="Q1:Q4"/>
    <mergeCell ref="B1:F3"/>
    <mergeCell ref="G1:K3"/>
  </mergeCells>
  <conditionalFormatting sqref="B5:B12 G5:G12 G19:G21 B19:B21 B23 G23 G14:G17 B14:B17">
    <cfRule type="cellIs" dxfId="97" priority="12" operator="equal">
      <formula>0</formula>
    </cfRule>
  </conditionalFormatting>
  <conditionalFormatting sqref="Q5:Q12 Q19:Q21 Q23 Q14:Q17">
    <cfRule type="cellIs" dxfId="96" priority="11" operator="equal">
      <formula>0</formula>
    </cfRule>
  </conditionalFormatting>
  <conditionalFormatting sqref="L5:L12 L19:L21 L23 L14:L17">
    <cfRule type="cellIs" dxfId="95" priority="10" operator="equal">
      <formula>0</formula>
    </cfRule>
  </conditionalFormatting>
  <conditionalFormatting sqref="B18 G18">
    <cfRule type="cellIs" dxfId="94" priority="9" operator="equal">
      <formula>0</formula>
    </cfRule>
  </conditionalFormatting>
  <conditionalFormatting sqref="Q18">
    <cfRule type="cellIs" dxfId="93" priority="8" operator="equal">
      <formula>0</formula>
    </cfRule>
  </conditionalFormatting>
  <conditionalFormatting sqref="L18">
    <cfRule type="cellIs" dxfId="92" priority="7" operator="equal">
      <formula>0</formula>
    </cfRule>
  </conditionalFormatting>
  <conditionalFormatting sqref="B22 G22">
    <cfRule type="cellIs" dxfId="91" priority="6" operator="equal">
      <formula>0</formula>
    </cfRule>
  </conditionalFormatting>
  <conditionalFormatting sqref="Q22">
    <cfRule type="cellIs" dxfId="90" priority="5" operator="equal">
      <formula>0</formula>
    </cfRule>
  </conditionalFormatting>
  <conditionalFormatting sqref="L22">
    <cfRule type="cellIs" dxfId="89" priority="4" operator="equal">
      <formula>0</formula>
    </cfRule>
  </conditionalFormatting>
  <conditionalFormatting sqref="B13 G13">
    <cfRule type="cellIs" dxfId="88" priority="3" operator="equal">
      <formula>0</formula>
    </cfRule>
  </conditionalFormatting>
  <conditionalFormatting sqref="Q13">
    <cfRule type="cellIs" dxfId="87" priority="2" operator="equal">
      <formula>0</formula>
    </cfRule>
  </conditionalFormatting>
  <conditionalFormatting sqref="L13">
    <cfRule type="cellIs" dxfId="86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V18" sqref="V18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4" style="20" bestFit="1" customWidth="1"/>
    <col min="19" max="19" width="4.5703125" bestFit="1" customWidth="1"/>
    <col min="20" max="20" width="7.140625" bestFit="1" customWidth="1"/>
  </cols>
  <sheetData>
    <row r="1" spans="1:21" ht="15" customHeight="1" x14ac:dyDescent="0.25">
      <c r="A1" s="161" t="s">
        <v>0</v>
      </c>
      <c r="B1" s="164" t="s">
        <v>22</v>
      </c>
      <c r="C1" s="165"/>
      <c r="D1" s="165"/>
      <c r="E1" s="165"/>
      <c r="F1" s="166"/>
      <c r="G1" s="170" t="s">
        <v>23</v>
      </c>
      <c r="H1" s="165"/>
      <c r="I1" s="165"/>
      <c r="J1" s="165"/>
      <c r="K1" s="166"/>
      <c r="L1" s="170" t="s">
        <v>53</v>
      </c>
      <c r="M1" s="165"/>
      <c r="N1" s="165"/>
      <c r="O1" s="165"/>
      <c r="P1" s="166"/>
      <c r="Q1" s="172" t="s">
        <v>24</v>
      </c>
      <c r="R1" s="182" t="s">
        <v>67</v>
      </c>
      <c r="S1" s="183"/>
      <c r="T1" s="184"/>
    </row>
    <row r="2" spans="1:21" ht="15" customHeight="1" x14ac:dyDescent="0.25">
      <c r="A2" s="162"/>
      <c r="B2" s="167"/>
      <c r="C2" s="168"/>
      <c r="D2" s="168"/>
      <c r="E2" s="168"/>
      <c r="F2" s="169"/>
      <c r="G2" s="171"/>
      <c r="H2" s="168"/>
      <c r="I2" s="168"/>
      <c r="J2" s="168"/>
      <c r="K2" s="169"/>
      <c r="L2" s="171"/>
      <c r="M2" s="168"/>
      <c r="N2" s="168"/>
      <c r="O2" s="168"/>
      <c r="P2" s="169"/>
      <c r="Q2" s="173"/>
      <c r="R2" s="185"/>
      <c r="S2" s="186"/>
      <c r="T2" s="187"/>
    </row>
    <row r="3" spans="1:21" ht="15.75" customHeight="1" x14ac:dyDescent="0.25">
      <c r="A3" s="162"/>
      <c r="B3" s="167"/>
      <c r="C3" s="168"/>
      <c r="D3" s="168"/>
      <c r="E3" s="168"/>
      <c r="F3" s="169"/>
      <c r="G3" s="171"/>
      <c r="H3" s="168"/>
      <c r="I3" s="168"/>
      <c r="J3" s="168"/>
      <c r="K3" s="169"/>
      <c r="L3" s="171"/>
      <c r="M3" s="168"/>
      <c r="N3" s="168"/>
      <c r="O3" s="168"/>
      <c r="P3" s="169"/>
      <c r="Q3" s="173"/>
      <c r="R3" s="188"/>
      <c r="S3" s="189"/>
      <c r="T3" s="190"/>
    </row>
    <row r="4" spans="1:21" ht="15" customHeight="1" thickBot="1" x14ac:dyDescent="0.3">
      <c r="A4" s="163"/>
      <c r="B4" s="99" t="s">
        <v>21</v>
      </c>
      <c r="C4" s="49" t="s">
        <v>19</v>
      </c>
      <c r="D4" s="49" t="s">
        <v>62</v>
      </c>
      <c r="E4" s="49" t="s">
        <v>63</v>
      </c>
      <c r="F4" s="50" t="s">
        <v>64</v>
      </c>
      <c r="G4" s="94" t="s">
        <v>20</v>
      </c>
      <c r="H4" s="49" t="s">
        <v>19</v>
      </c>
      <c r="I4" s="49" t="s">
        <v>62</v>
      </c>
      <c r="J4" s="49" t="s">
        <v>63</v>
      </c>
      <c r="K4" s="50" t="s">
        <v>64</v>
      </c>
      <c r="L4" s="94" t="s">
        <v>53</v>
      </c>
      <c r="M4" s="49" t="s">
        <v>19</v>
      </c>
      <c r="N4" s="49" t="s">
        <v>62</v>
      </c>
      <c r="O4" s="49" t="s">
        <v>63</v>
      </c>
      <c r="P4" s="50" t="s">
        <v>64</v>
      </c>
      <c r="Q4" s="174"/>
      <c r="R4" s="95" t="s">
        <v>65</v>
      </c>
      <c r="S4" s="97" t="s">
        <v>66</v>
      </c>
      <c r="T4" s="98" t="s">
        <v>53</v>
      </c>
    </row>
    <row r="5" spans="1:21" s="5" customFormat="1" x14ac:dyDescent="0.25">
      <c r="A5" s="79" t="s">
        <v>1</v>
      </c>
      <c r="B5" s="46">
        <f>B6+B7</f>
        <v>19736</v>
      </c>
      <c r="C5" s="47">
        <f t="shared" ref="C5:P5" si="0">C6+C7</f>
        <v>0</v>
      </c>
      <c r="D5" s="47">
        <f t="shared" si="0"/>
        <v>0</v>
      </c>
      <c r="E5" s="47">
        <f t="shared" si="0"/>
        <v>43</v>
      </c>
      <c r="F5" s="48">
        <f t="shared" si="0"/>
        <v>19693</v>
      </c>
      <c r="G5" s="46">
        <f t="shared" si="0"/>
        <v>5543</v>
      </c>
      <c r="H5" s="47">
        <f t="shared" si="0"/>
        <v>0</v>
      </c>
      <c r="I5" s="47">
        <f t="shared" si="0"/>
        <v>11</v>
      </c>
      <c r="J5" s="47">
        <f t="shared" si="0"/>
        <v>326</v>
      </c>
      <c r="K5" s="48">
        <f t="shared" si="0"/>
        <v>5206</v>
      </c>
      <c r="L5" s="46">
        <f t="shared" si="0"/>
        <v>3291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8">
        <f t="shared" si="0"/>
        <v>3291</v>
      </c>
      <c r="Q5" s="85">
        <f>G5+B5+L5</f>
        <v>28570</v>
      </c>
      <c r="R5" s="86"/>
      <c r="S5" s="111"/>
      <c r="T5" s="112"/>
      <c r="U5" s="5">
        <f>Q5-май!Q5</f>
        <v>33</v>
      </c>
    </row>
    <row r="6" spans="1:21" s="6" customFormat="1" x14ac:dyDescent="0.25">
      <c r="A6" s="80" t="s">
        <v>2</v>
      </c>
      <c r="B6" s="27">
        <f>C6+D6+E6+F6</f>
        <v>8522</v>
      </c>
      <c r="C6" s="17"/>
      <c r="D6" s="17"/>
      <c r="E6" s="17">
        <v>18</v>
      </c>
      <c r="F6" s="28">
        <v>8504</v>
      </c>
      <c r="G6" s="27">
        <f>H6+I6+J6+K6</f>
        <v>3943</v>
      </c>
      <c r="H6" s="17"/>
      <c r="I6" s="17">
        <v>11</v>
      </c>
      <c r="J6" s="17">
        <v>245</v>
      </c>
      <c r="K6" s="28">
        <v>3687</v>
      </c>
      <c r="L6" s="27">
        <f>M6+N6+O6+P6</f>
        <v>2417</v>
      </c>
      <c r="M6" s="17"/>
      <c r="N6" s="17"/>
      <c r="O6" s="17"/>
      <c r="P6" s="28">
        <v>2417</v>
      </c>
      <c r="Q6" s="42">
        <f>G6+B6+L6</f>
        <v>14882</v>
      </c>
      <c r="R6" s="115"/>
      <c r="S6" s="114"/>
      <c r="T6" s="36"/>
      <c r="U6" s="5">
        <f>Q6-май!Q6</f>
        <v>23</v>
      </c>
    </row>
    <row r="7" spans="1:21" s="15" customFormat="1" x14ac:dyDescent="0.25">
      <c r="A7" s="80" t="s">
        <v>3</v>
      </c>
      <c r="B7" s="27">
        <f>C7+D7+E7+F7</f>
        <v>11214</v>
      </c>
      <c r="C7" s="4"/>
      <c r="D7" s="4"/>
      <c r="E7" s="4">
        <v>25</v>
      </c>
      <c r="F7" s="29">
        <v>11189</v>
      </c>
      <c r="G7" s="27">
        <f>H7+I7+J7+K7</f>
        <v>1600</v>
      </c>
      <c r="H7" s="4"/>
      <c r="I7" s="4"/>
      <c r="J7" s="4">
        <v>81</v>
      </c>
      <c r="K7" s="29">
        <v>1519</v>
      </c>
      <c r="L7" s="27">
        <f>M7+N7+O7+P7</f>
        <v>874</v>
      </c>
      <c r="M7" s="4"/>
      <c r="N7" s="4"/>
      <c r="O7" s="4"/>
      <c r="P7" s="29">
        <v>874</v>
      </c>
      <c r="Q7" s="42">
        <f t="shared" ref="Q7:Q22" si="1">G7+B7+L7</f>
        <v>13688</v>
      </c>
      <c r="R7" s="23"/>
      <c r="S7" s="114"/>
      <c r="T7" s="113"/>
      <c r="U7" s="5">
        <f>Q7-май!Q7</f>
        <v>10</v>
      </c>
    </row>
    <row r="8" spans="1:21" s="5" customFormat="1" x14ac:dyDescent="0.25">
      <c r="A8" s="81" t="s">
        <v>4</v>
      </c>
      <c r="B8" s="25">
        <f>B9+B10</f>
        <v>16976</v>
      </c>
      <c r="C8" s="1">
        <f t="shared" ref="C8:P8" si="2">C9+C10</f>
        <v>0</v>
      </c>
      <c r="D8" s="1">
        <f t="shared" si="2"/>
        <v>0</v>
      </c>
      <c r="E8" s="1">
        <f t="shared" si="2"/>
        <v>104</v>
      </c>
      <c r="F8" s="26">
        <f t="shared" si="2"/>
        <v>16872</v>
      </c>
      <c r="G8" s="25">
        <f t="shared" si="2"/>
        <v>2149</v>
      </c>
      <c r="H8" s="1">
        <f t="shared" si="2"/>
        <v>0</v>
      </c>
      <c r="I8" s="1">
        <f t="shared" si="2"/>
        <v>7</v>
      </c>
      <c r="J8" s="1">
        <f t="shared" si="2"/>
        <v>447</v>
      </c>
      <c r="K8" s="26">
        <f t="shared" si="2"/>
        <v>1695</v>
      </c>
      <c r="L8" s="25">
        <f t="shared" si="2"/>
        <v>687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6">
        <f t="shared" si="2"/>
        <v>687</v>
      </c>
      <c r="Q8" s="41">
        <f t="shared" si="1"/>
        <v>19812</v>
      </c>
      <c r="R8" s="115"/>
      <c r="S8" s="114"/>
      <c r="T8" s="36"/>
      <c r="U8" s="5">
        <f>Q8-май!Q8</f>
        <v>16</v>
      </c>
    </row>
    <row r="9" spans="1:21" s="6" customFormat="1" x14ac:dyDescent="0.25">
      <c r="A9" s="80" t="s">
        <v>5</v>
      </c>
      <c r="B9" s="27">
        <f>C9+D9+E9+F9</f>
        <v>10485</v>
      </c>
      <c r="C9" s="17"/>
      <c r="D9" s="17"/>
      <c r="E9" s="17">
        <v>92</v>
      </c>
      <c r="F9" s="28">
        <v>10393</v>
      </c>
      <c r="G9" s="27">
        <f t="shared" ref="G9:G10" si="3">H9+I9+J9+K9</f>
        <v>1103</v>
      </c>
      <c r="H9" s="17"/>
      <c r="I9" s="17">
        <v>7</v>
      </c>
      <c r="J9" s="17">
        <v>336</v>
      </c>
      <c r="K9" s="28">
        <v>760</v>
      </c>
      <c r="L9" s="27">
        <f t="shared" ref="L9:L10" si="4">M9+N9+O9+P9</f>
        <v>114</v>
      </c>
      <c r="M9" s="17"/>
      <c r="N9" s="17"/>
      <c r="O9" s="17"/>
      <c r="P9" s="28">
        <v>114</v>
      </c>
      <c r="Q9" s="42">
        <f t="shared" si="1"/>
        <v>11702</v>
      </c>
      <c r="R9" s="115"/>
      <c r="S9" s="114"/>
      <c r="T9" s="36"/>
      <c r="U9" s="5">
        <f>Q9-май!Q9</f>
        <v>16</v>
      </c>
    </row>
    <row r="10" spans="1:21" s="6" customFormat="1" ht="16.5" customHeight="1" x14ac:dyDescent="0.25">
      <c r="A10" s="80" t="s">
        <v>6</v>
      </c>
      <c r="B10" s="27">
        <f>C10+D10+E10+F10</f>
        <v>6491</v>
      </c>
      <c r="C10" s="17"/>
      <c r="D10" s="17"/>
      <c r="E10" s="17">
        <v>12</v>
      </c>
      <c r="F10" s="28">
        <v>6479</v>
      </c>
      <c r="G10" s="27">
        <f t="shared" si="3"/>
        <v>1046</v>
      </c>
      <c r="H10" s="17"/>
      <c r="I10" s="17"/>
      <c r="J10" s="17">
        <v>111</v>
      </c>
      <c r="K10" s="28">
        <v>935</v>
      </c>
      <c r="L10" s="27">
        <f t="shared" si="4"/>
        <v>573</v>
      </c>
      <c r="M10" s="17"/>
      <c r="N10" s="17"/>
      <c r="O10" s="17"/>
      <c r="P10" s="28">
        <v>573</v>
      </c>
      <c r="Q10" s="42">
        <f t="shared" si="1"/>
        <v>8110</v>
      </c>
      <c r="R10" s="115"/>
      <c r="S10" s="114"/>
      <c r="T10" s="36"/>
      <c r="U10" s="5">
        <f>Q10-май!Q10</f>
        <v>0</v>
      </c>
    </row>
    <row r="11" spans="1:21" s="5" customFormat="1" x14ac:dyDescent="0.25">
      <c r="A11" s="82" t="s">
        <v>7</v>
      </c>
      <c r="B11" s="25">
        <f t="shared" ref="B11:O11" si="5">B12+B13</f>
        <v>25280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6">
        <f t="shared" si="5"/>
        <v>25273</v>
      </c>
      <c r="G11" s="25">
        <f t="shared" si="5"/>
        <v>2520</v>
      </c>
      <c r="H11" s="1">
        <f t="shared" si="5"/>
        <v>0</v>
      </c>
      <c r="I11" s="1">
        <f t="shared" si="5"/>
        <v>0</v>
      </c>
      <c r="J11" s="1">
        <f t="shared" si="5"/>
        <v>223</v>
      </c>
      <c r="K11" s="26">
        <f t="shared" si="5"/>
        <v>2297</v>
      </c>
      <c r="L11" s="25">
        <f t="shared" si="5"/>
        <v>520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6">
        <f>P12+P13</f>
        <v>520</v>
      </c>
      <c r="Q11" s="41">
        <f t="shared" si="1"/>
        <v>28320</v>
      </c>
      <c r="R11" s="115"/>
      <c r="S11" s="114"/>
      <c r="T11" s="36"/>
      <c r="U11" s="5">
        <f>Q11-май!Q11</f>
        <v>9</v>
      </c>
    </row>
    <row r="12" spans="1:21" s="6" customFormat="1" x14ac:dyDescent="0.25">
      <c r="A12" s="83" t="s">
        <v>8</v>
      </c>
      <c r="B12" s="27">
        <f>C12+D12+E12+F12</f>
        <v>14068</v>
      </c>
      <c r="C12" s="17"/>
      <c r="D12" s="17"/>
      <c r="E12" s="17">
        <v>6</v>
      </c>
      <c r="F12" s="28">
        <v>14062</v>
      </c>
      <c r="G12" s="27">
        <f t="shared" ref="G12:G14" si="6">H12+I12+J12+K12</f>
        <v>1368</v>
      </c>
      <c r="H12" s="17"/>
      <c r="I12" s="17"/>
      <c r="J12" s="17">
        <v>98</v>
      </c>
      <c r="K12" s="28">
        <v>1270</v>
      </c>
      <c r="L12" s="27">
        <f t="shared" ref="L12:L14" si="7">M12+N12+O12+P12</f>
        <v>253</v>
      </c>
      <c r="M12" s="17"/>
      <c r="N12" s="17"/>
      <c r="O12" s="17"/>
      <c r="P12" s="28">
        <v>253</v>
      </c>
      <c r="Q12" s="42">
        <f t="shared" si="1"/>
        <v>15689</v>
      </c>
      <c r="R12" s="115"/>
      <c r="S12" s="114"/>
      <c r="T12" s="36"/>
      <c r="U12" s="5">
        <f>Q12-май!Q12</f>
        <v>1</v>
      </c>
    </row>
    <row r="13" spans="1:21" s="6" customFormat="1" x14ac:dyDescent="0.25">
      <c r="A13" s="83" t="s">
        <v>9</v>
      </c>
      <c r="B13" s="27">
        <f>C13+D13+E13+F13</f>
        <v>11212</v>
      </c>
      <c r="C13" s="17"/>
      <c r="D13" s="17"/>
      <c r="E13" s="17">
        <v>1</v>
      </c>
      <c r="F13" s="28">
        <v>11211</v>
      </c>
      <c r="G13" s="27">
        <f t="shared" si="6"/>
        <v>1152</v>
      </c>
      <c r="H13" s="17"/>
      <c r="I13" s="17"/>
      <c r="J13" s="17">
        <v>125</v>
      </c>
      <c r="K13" s="28">
        <v>1027</v>
      </c>
      <c r="L13" s="27">
        <f t="shared" si="7"/>
        <v>267</v>
      </c>
      <c r="M13" s="17"/>
      <c r="N13" s="17"/>
      <c r="O13" s="17"/>
      <c r="P13" s="28">
        <v>267</v>
      </c>
      <c r="Q13" s="42">
        <f t="shared" si="1"/>
        <v>12631</v>
      </c>
      <c r="R13" s="115"/>
      <c r="S13" s="114"/>
      <c r="T13" s="36"/>
      <c r="U13" s="5">
        <f>Q13-май!Q13</f>
        <v>8</v>
      </c>
    </row>
    <row r="14" spans="1:21" s="16" customFormat="1" x14ac:dyDescent="0.25">
      <c r="A14" s="82" t="s">
        <v>10</v>
      </c>
      <c r="B14" s="30">
        <f>C14+D14+E14+F14</f>
        <v>10364</v>
      </c>
      <c r="C14" s="3"/>
      <c r="D14" s="3"/>
      <c r="E14" s="3">
        <v>7</v>
      </c>
      <c r="F14" s="31">
        <v>10357</v>
      </c>
      <c r="G14" s="30">
        <f t="shared" si="6"/>
        <v>1907</v>
      </c>
      <c r="H14" s="3"/>
      <c r="I14" s="3">
        <v>7</v>
      </c>
      <c r="J14" s="3">
        <v>241</v>
      </c>
      <c r="K14" s="31">
        <v>1659</v>
      </c>
      <c r="L14" s="30">
        <f t="shared" si="7"/>
        <v>606</v>
      </c>
      <c r="M14" s="3"/>
      <c r="N14" s="3"/>
      <c r="O14" s="3"/>
      <c r="P14" s="31">
        <v>606</v>
      </c>
      <c r="Q14" s="43">
        <f t="shared" si="1"/>
        <v>12877</v>
      </c>
      <c r="R14" s="30"/>
      <c r="S14" s="114"/>
      <c r="T14" s="39"/>
      <c r="U14" s="5">
        <f>Q14-май!Q14</f>
        <v>13</v>
      </c>
    </row>
    <row r="15" spans="1:21" s="5" customFormat="1" x14ac:dyDescent="0.25">
      <c r="A15" s="81" t="s">
        <v>11</v>
      </c>
      <c r="B15" s="25">
        <f t="shared" ref="B15:P15" si="8">B16+B17</f>
        <v>15845</v>
      </c>
      <c r="C15" s="1">
        <f t="shared" si="8"/>
        <v>0</v>
      </c>
      <c r="D15" s="1">
        <f t="shared" si="8"/>
        <v>0</v>
      </c>
      <c r="E15" s="1">
        <f t="shared" si="8"/>
        <v>6</v>
      </c>
      <c r="F15" s="26">
        <f t="shared" si="8"/>
        <v>15839</v>
      </c>
      <c r="G15" s="25">
        <f t="shared" si="8"/>
        <v>2048</v>
      </c>
      <c r="H15" s="1">
        <f t="shared" si="8"/>
        <v>0</v>
      </c>
      <c r="I15" s="1">
        <f t="shared" si="8"/>
        <v>0</v>
      </c>
      <c r="J15" s="1">
        <f t="shared" si="8"/>
        <v>232</v>
      </c>
      <c r="K15" s="26">
        <f t="shared" si="8"/>
        <v>1816</v>
      </c>
      <c r="L15" s="25">
        <f t="shared" si="8"/>
        <v>657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6">
        <f t="shared" si="8"/>
        <v>653</v>
      </c>
      <c r="Q15" s="41">
        <f t="shared" si="1"/>
        <v>18550</v>
      </c>
      <c r="R15" s="115"/>
      <c r="S15" s="114"/>
      <c r="T15" s="36"/>
      <c r="U15" s="5">
        <f>Q15-май!Q15</f>
        <v>-10</v>
      </c>
    </row>
    <row r="16" spans="1:21" s="6" customFormat="1" x14ac:dyDescent="0.25">
      <c r="A16" s="80" t="s">
        <v>12</v>
      </c>
      <c r="B16" s="27">
        <f>C16+D16+E16+F16</f>
        <v>2952</v>
      </c>
      <c r="C16" s="17"/>
      <c r="D16" s="17"/>
      <c r="E16" s="17">
        <v>5</v>
      </c>
      <c r="F16" s="28">
        <v>2947</v>
      </c>
      <c r="G16" s="27">
        <f t="shared" ref="G16:G20" si="9">H16+I16+J16+K16</f>
        <v>785</v>
      </c>
      <c r="H16" s="17"/>
      <c r="I16" s="17"/>
      <c r="J16" s="17">
        <v>126</v>
      </c>
      <c r="K16" s="28">
        <v>659</v>
      </c>
      <c r="L16" s="27">
        <f t="shared" ref="L16:L20" si="10">M16+N16+O16+P16</f>
        <v>351</v>
      </c>
      <c r="M16" s="17"/>
      <c r="N16" s="17"/>
      <c r="O16" s="17">
        <v>4</v>
      </c>
      <c r="P16" s="28">
        <v>347</v>
      </c>
      <c r="Q16" s="42">
        <f t="shared" si="1"/>
        <v>4088</v>
      </c>
      <c r="R16" s="115"/>
      <c r="S16" s="114"/>
      <c r="T16" s="36"/>
      <c r="U16" s="5">
        <f>Q16-май!Q16</f>
        <v>1</v>
      </c>
    </row>
    <row r="17" spans="1:21" s="6" customFormat="1" x14ac:dyDescent="0.25">
      <c r="A17" s="83" t="s">
        <v>13</v>
      </c>
      <c r="B17" s="27">
        <f>C17+D17+E17+F17</f>
        <v>12893</v>
      </c>
      <c r="C17" s="17"/>
      <c r="D17" s="17"/>
      <c r="E17" s="17">
        <v>1</v>
      </c>
      <c r="F17" s="28">
        <v>12892</v>
      </c>
      <c r="G17" s="27">
        <f t="shared" si="9"/>
        <v>1263</v>
      </c>
      <c r="H17" s="17"/>
      <c r="I17" s="17"/>
      <c r="J17" s="17">
        <v>106</v>
      </c>
      <c r="K17" s="28">
        <v>1157</v>
      </c>
      <c r="L17" s="27">
        <f t="shared" si="10"/>
        <v>306</v>
      </c>
      <c r="M17" s="17"/>
      <c r="N17" s="17"/>
      <c r="O17" s="17"/>
      <c r="P17" s="28">
        <v>306</v>
      </c>
      <c r="Q17" s="42">
        <f t="shared" si="1"/>
        <v>14462</v>
      </c>
      <c r="R17" s="115"/>
      <c r="S17" s="114"/>
      <c r="T17" s="36"/>
      <c r="U17" s="5">
        <f>Q17-май!Q17</f>
        <v>-11</v>
      </c>
    </row>
    <row r="18" spans="1:21" s="7" customFormat="1" x14ac:dyDescent="0.25">
      <c r="A18" s="82" t="s">
        <v>14</v>
      </c>
      <c r="B18" s="30">
        <f t="shared" ref="B18:B22" si="11">C18+D18+E18+F18</f>
        <v>17854</v>
      </c>
      <c r="C18" s="1"/>
      <c r="D18" s="1"/>
      <c r="E18" s="1">
        <v>5</v>
      </c>
      <c r="F18" s="26">
        <v>17849</v>
      </c>
      <c r="G18" s="30">
        <f t="shared" si="9"/>
        <v>2063</v>
      </c>
      <c r="H18" s="1">
        <v>1</v>
      </c>
      <c r="I18" s="1">
        <v>2</v>
      </c>
      <c r="J18" s="1">
        <v>98</v>
      </c>
      <c r="K18" s="26">
        <v>1962</v>
      </c>
      <c r="L18" s="30">
        <f t="shared" si="10"/>
        <v>147</v>
      </c>
      <c r="M18" s="1"/>
      <c r="N18" s="1"/>
      <c r="O18" s="1"/>
      <c r="P18" s="26">
        <v>147</v>
      </c>
      <c r="Q18" s="43">
        <f t="shared" si="1"/>
        <v>20064</v>
      </c>
      <c r="R18" s="115"/>
      <c r="S18" s="114"/>
      <c r="T18" s="40"/>
      <c r="U18" s="5">
        <f>Q18-май!Q18</f>
        <v>-8</v>
      </c>
    </row>
    <row r="19" spans="1:21" s="16" customFormat="1" x14ac:dyDescent="0.25">
      <c r="A19" s="82" t="s">
        <v>15</v>
      </c>
      <c r="B19" s="30">
        <f t="shared" si="11"/>
        <v>14689</v>
      </c>
      <c r="C19" s="3"/>
      <c r="D19" s="3"/>
      <c r="E19" s="3">
        <v>6</v>
      </c>
      <c r="F19" s="31">
        <v>14683</v>
      </c>
      <c r="G19" s="30">
        <f t="shared" si="9"/>
        <v>1496</v>
      </c>
      <c r="H19" s="3"/>
      <c r="I19" s="3">
        <v>1</v>
      </c>
      <c r="J19" s="3">
        <v>27</v>
      </c>
      <c r="K19" s="31">
        <v>1468</v>
      </c>
      <c r="L19" s="30">
        <f t="shared" si="10"/>
        <v>744</v>
      </c>
      <c r="M19" s="3"/>
      <c r="N19" s="3"/>
      <c r="O19" s="3"/>
      <c r="P19" s="31">
        <v>744</v>
      </c>
      <c r="Q19" s="43">
        <f t="shared" si="1"/>
        <v>16929</v>
      </c>
      <c r="R19" s="30"/>
      <c r="S19" s="114"/>
      <c r="T19" s="39"/>
      <c r="U19" s="5">
        <f>Q19-май!Q19</f>
        <v>13</v>
      </c>
    </row>
    <row r="20" spans="1:21" s="7" customFormat="1" x14ac:dyDescent="0.25">
      <c r="A20" s="81" t="s">
        <v>16</v>
      </c>
      <c r="B20" s="30">
        <f t="shared" si="11"/>
        <v>13240</v>
      </c>
      <c r="C20" s="3"/>
      <c r="D20" s="3"/>
      <c r="E20" s="3">
        <v>2</v>
      </c>
      <c r="F20" s="31">
        <v>13238</v>
      </c>
      <c r="G20" s="30">
        <f t="shared" si="9"/>
        <v>1188</v>
      </c>
      <c r="H20" s="1"/>
      <c r="I20" s="1"/>
      <c r="J20" s="1">
        <v>122</v>
      </c>
      <c r="K20" s="26">
        <v>1066</v>
      </c>
      <c r="L20" s="30">
        <f t="shared" si="10"/>
        <v>267</v>
      </c>
      <c r="M20" s="1"/>
      <c r="N20" s="1"/>
      <c r="O20" s="1"/>
      <c r="P20" s="26">
        <v>267</v>
      </c>
      <c r="Q20" s="43">
        <f t="shared" si="1"/>
        <v>14695</v>
      </c>
      <c r="R20" s="122"/>
      <c r="S20" s="114"/>
      <c r="T20" s="40"/>
      <c r="U20" s="5">
        <f>Q20-май!Q20</f>
        <v>22</v>
      </c>
    </row>
    <row r="21" spans="1:21" s="7" customFormat="1" x14ac:dyDescent="0.25">
      <c r="A21" s="81" t="s">
        <v>17</v>
      </c>
      <c r="B21" s="30">
        <f t="shared" si="11"/>
        <v>4752</v>
      </c>
      <c r="C21" s="1"/>
      <c r="D21" s="1"/>
      <c r="E21" s="1"/>
      <c r="F21" s="26">
        <v>4752</v>
      </c>
      <c r="G21" s="30">
        <f>H21+I21+J21+K21</f>
        <v>615</v>
      </c>
      <c r="H21" s="1"/>
      <c r="I21" s="1"/>
      <c r="J21" s="1">
        <v>11</v>
      </c>
      <c r="K21" s="26">
        <v>604</v>
      </c>
      <c r="L21" s="30">
        <f>M21+N21+O21+P21</f>
        <v>259</v>
      </c>
      <c r="M21" s="1"/>
      <c r="N21" s="1"/>
      <c r="O21" s="1"/>
      <c r="P21" s="26">
        <v>259</v>
      </c>
      <c r="Q21" s="43">
        <f t="shared" si="1"/>
        <v>5626</v>
      </c>
      <c r="R21" s="25"/>
      <c r="S21" s="114"/>
      <c r="T21" s="40"/>
      <c r="U21" s="5">
        <f>Q21-май!Q21</f>
        <v>-3</v>
      </c>
    </row>
    <row r="22" spans="1:21" s="7" customFormat="1" x14ac:dyDescent="0.25">
      <c r="A22" s="81" t="s">
        <v>18</v>
      </c>
      <c r="B22" s="30">
        <f t="shared" si="11"/>
        <v>1240</v>
      </c>
      <c r="C22" s="1"/>
      <c r="D22" s="1"/>
      <c r="E22" s="1"/>
      <c r="F22" s="26">
        <v>1240</v>
      </c>
      <c r="G22" s="30">
        <f t="shared" ref="G22" si="12">H22+I22+J22+K22</f>
        <v>239</v>
      </c>
      <c r="H22" s="1"/>
      <c r="I22" s="1"/>
      <c r="J22" s="1">
        <v>6</v>
      </c>
      <c r="K22" s="26">
        <v>233</v>
      </c>
      <c r="L22" s="30">
        <f t="shared" ref="L22" si="13">M22+N22+O22+P22</f>
        <v>100</v>
      </c>
      <c r="M22" s="1"/>
      <c r="N22" s="1"/>
      <c r="O22" s="1"/>
      <c r="P22" s="26">
        <v>100</v>
      </c>
      <c r="Q22" s="43">
        <f t="shared" si="1"/>
        <v>1579</v>
      </c>
      <c r="R22" s="25"/>
      <c r="S22" s="114"/>
      <c r="T22" s="40"/>
      <c r="U22" s="5">
        <f>Q22-май!Q22</f>
        <v>-10</v>
      </c>
    </row>
    <row r="23" spans="1:21" ht="16.5" thickBot="1" x14ac:dyDescent="0.3">
      <c r="A23" s="84" t="s">
        <v>24</v>
      </c>
      <c r="B23" s="32">
        <f>B5+B8+B11+B14+B15+B18+B19+B20+B21+B22</f>
        <v>139976</v>
      </c>
      <c r="C23" s="33">
        <f t="shared" ref="C23:O23" si="14">C5+C8+C11+C14+C15+C18+C19+C20+C21+C22</f>
        <v>0</v>
      </c>
      <c r="D23" s="33">
        <f t="shared" si="14"/>
        <v>0</v>
      </c>
      <c r="E23" s="33">
        <f t="shared" si="14"/>
        <v>180</v>
      </c>
      <c r="F23" s="34">
        <f t="shared" si="14"/>
        <v>139796</v>
      </c>
      <c r="G23" s="32">
        <f t="shared" si="14"/>
        <v>19768</v>
      </c>
      <c r="H23" s="33">
        <f t="shared" si="14"/>
        <v>1</v>
      </c>
      <c r="I23" s="33">
        <f t="shared" si="14"/>
        <v>28</v>
      </c>
      <c r="J23" s="33">
        <f t="shared" si="14"/>
        <v>1733</v>
      </c>
      <c r="K23" s="34">
        <f t="shared" si="14"/>
        <v>18006</v>
      </c>
      <c r="L23" s="32">
        <f>L5+L8+L11+L14+L15+L18+L19+L20+L21+L22</f>
        <v>7278</v>
      </c>
      <c r="M23" s="33">
        <f t="shared" si="14"/>
        <v>0</v>
      </c>
      <c r="N23" s="33">
        <f t="shared" si="14"/>
        <v>0</v>
      </c>
      <c r="O23" s="33">
        <f t="shared" si="14"/>
        <v>4</v>
      </c>
      <c r="P23" s="34">
        <f>P5+P8+P11+P14+P15+P18+P19+P20+P21+P22</f>
        <v>7274</v>
      </c>
      <c r="Q23" s="44">
        <f>G23+B23+L23</f>
        <v>167022</v>
      </c>
      <c r="R23" s="60"/>
      <c r="S23" s="61"/>
      <c r="T23" s="62"/>
      <c r="U23" s="5">
        <f>Q23-май!Q23</f>
        <v>75</v>
      </c>
    </row>
    <row r="24" spans="1:21" x14ac:dyDescent="0.25">
      <c r="B24"/>
      <c r="Q24" s="51">
        <f>Q23-K23-J23-I23-H23-F23-E23-D23-C23-M23-N23-O23-P23</f>
        <v>0</v>
      </c>
    </row>
    <row r="26" spans="1:21" x14ac:dyDescent="0.25">
      <c r="B26">
        <f>B23-май!B23</f>
        <v>57</v>
      </c>
      <c r="C26">
        <f>C23-май!C23</f>
        <v>0</v>
      </c>
      <c r="D26">
        <f>D23-май!D23</f>
        <v>0</v>
      </c>
      <c r="E26">
        <f>E23-май!E23</f>
        <v>0</v>
      </c>
      <c r="F26">
        <f>F23-май!F23</f>
        <v>57</v>
      </c>
      <c r="G26">
        <f>G23-май!G23</f>
        <v>16</v>
      </c>
      <c r="H26">
        <f>H23-май!H23</f>
        <v>0</v>
      </c>
      <c r="I26">
        <f>I23-май!I23</f>
        <v>0</v>
      </c>
      <c r="J26">
        <f>J23-май!J23</f>
        <v>-45</v>
      </c>
      <c r="K26">
        <f>K23-май!K23</f>
        <v>61</v>
      </c>
      <c r="L26">
        <f>L23-май!L23</f>
        <v>2</v>
      </c>
      <c r="M26">
        <f>M23-май!M23</f>
        <v>0</v>
      </c>
      <c r="N26">
        <f>N23-май!N23</f>
        <v>0</v>
      </c>
      <c r="O26">
        <f>O23-май!O23</f>
        <v>0</v>
      </c>
      <c r="P26">
        <f>P23-май!P23</f>
        <v>2</v>
      </c>
      <c r="Q26">
        <f>Q23-май!Q23</f>
        <v>75</v>
      </c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85" priority="12" operator="equal">
      <formula>0</formula>
    </cfRule>
  </conditionalFormatting>
  <conditionalFormatting sqref="Q5:Q12 Q19:Q21 Q23 Q14:Q17">
    <cfRule type="cellIs" dxfId="84" priority="11" operator="equal">
      <formula>0</formula>
    </cfRule>
  </conditionalFormatting>
  <conditionalFormatting sqref="L5:L12 L19:L21 L23 L14:L17">
    <cfRule type="cellIs" dxfId="83" priority="10" operator="equal">
      <formula>0</formula>
    </cfRule>
  </conditionalFormatting>
  <conditionalFormatting sqref="B18 G18">
    <cfRule type="cellIs" dxfId="82" priority="9" operator="equal">
      <formula>0</formula>
    </cfRule>
  </conditionalFormatting>
  <conditionalFormatting sqref="Q18">
    <cfRule type="cellIs" dxfId="81" priority="8" operator="equal">
      <formula>0</formula>
    </cfRule>
  </conditionalFormatting>
  <conditionalFormatting sqref="L18">
    <cfRule type="cellIs" dxfId="80" priority="7" operator="equal">
      <formula>0</formula>
    </cfRule>
  </conditionalFormatting>
  <conditionalFormatting sqref="B22 G22">
    <cfRule type="cellIs" dxfId="79" priority="6" operator="equal">
      <formula>0</formula>
    </cfRule>
  </conditionalFormatting>
  <conditionalFormatting sqref="Q22">
    <cfRule type="cellIs" dxfId="78" priority="5" operator="equal">
      <formula>0</formula>
    </cfRule>
  </conditionalFormatting>
  <conditionalFormatting sqref="L22">
    <cfRule type="cellIs" dxfId="77" priority="4" operator="equal">
      <formula>0</formula>
    </cfRule>
  </conditionalFormatting>
  <conditionalFormatting sqref="B13 G13">
    <cfRule type="cellIs" dxfId="76" priority="3" operator="equal">
      <formula>0</formula>
    </cfRule>
  </conditionalFormatting>
  <conditionalFormatting sqref="Q13">
    <cfRule type="cellIs" dxfId="75" priority="2" operator="equal">
      <formula>0</formula>
    </cfRule>
  </conditionalFormatting>
  <conditionalFormatting sqref="L13">
    <cfRule type="cellIs" dxfId="74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85" zoomScaleNormal="85" workbookViewId="0">
      <pane xSplit="1" ySplit="4" topLeftCell="B5" activePane="bottomRight" state="frozen"/>
      <selection activeCell="O16" sqref="O16"/>
      <selection pane="topRight" activeCell="O16" sqref="O16"/>
      <selection pane="bottomLeft" activeCell="O16" sqref="O16"/>
      <selection pane="bottomRight" activeCell="B26" sqref="B26:Q26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4" width="9.140625" hidden="1" customWidth="1"/>
    <col min="15" max="15" width="9.140625" customWidth="1"/>
    <col min="17" max="17" width="9.5703125" customWidth="1"/>
    <col min="18" max="18" width="6" style="20" customWidth="1"/>
    <col min="19" max="19" width="4.5703125" bestFit="1" customWidth="1"/>
    <col min="20" max="20" width="7.140625" bestFit="1" customWidth="1"/>
    <col min="22" max="22" width="12.42578125" bestFit="1" customWidth="1"/>
  </cols>
  <sheetData>
    <row r="1" spans="1:22" ht="15" customHeight="1" x14ac:dyDescent="0.25">
      <c r="A1" s="161" t="s">
        <v>0</v>
      </c>
      <c r="B1" s="164" t="s">
        <v>22</v>
      </c>
      <c r="C1" s="165"/>
      <c r="D1" s="165"/>
      <c r="E1" s="165"/>
      <c r="F1" s="166"/>
      <c r="G1" s="170" t="s">
        <v>23</v>
      </c>
      <c r="H1" s="165"/>
      <c r="I1" s="165"/>
      <c r="J1" s="165"/>
      <c r="K1" s="166"/>
      <c r="L1" s="170" t="s">
        <v>53</v>
      </c>
      <c r="M1" s="165"/>
      <c r="N1" s="165"/>
      <c r="O1" s="165"/>
      <c r="P1" s="166"/>
      <c r="Q1" s="172" t="s">
        <v>24</v>
      </c>
      <c r="R1" s="182" t="s">
        <v>67</v>
      </c>
      <c r="S1" s="183"/>
      <c r="T1" s="184"/>
    </row>
    <row r="2" spans="1:22" ht="15" customHeight="1" x14ac:dyDescent="0.25">
      <c r="A2" s="162"/>
      <c r="B2" s="167"/>
      <c r="C2" s="168"/>
      <c r="D2" s="168"/>
      <c r="E2" s="168"/>
      <c r="F2" s="169"/>
      <c r="G2" s="171"/>
      <c r="H2" s="168"/>
      <c r="I2" s="168"/>
      <c r="J2" s="168"/>
      <c r="K2" s="169"/>
      <c r="L2" s="171"/>
      <c r="M2" s="168"/>
      <c r="N2" s="168"/>
      <c r="O2" s="168"/>
      <c r="P2" s="169"/>
      <c r="Q2" s="173"/>
      <c r="R2" s="185"/>
      <c r="S2" s="186"/>
      <c r="T2" s="187"/>
    </row>
    <row r="3" spans="1:22" ht="15.75" customHeight="1" x14ac:dyDescent="0.25">
      <c r="A3" s="162"/>
      <c r="B3" s="167"/>
      <c r="C3" s="168"/>
      <c r="D3" s="168"/>
      <c r="E3" s="168"/>
      <c r="F3" s="169"/>
      <c r="G3" s="171"/>
      <c r="H3" s="168"/>
      <c r="I3" s="168"/>
      <c r="J3" s="168"/>
      <c r="K3" s="169"/>
      <c r="L3" s="171"/>
      <c r="M3" s="168"/>
      <c r="N3" s="168"/>
      <c r="O3" s="168"/>
      <c r="P3" s="169"/>
      <c r="Q3" s="173"/>
      <c r="R3" s="188"/>
      <c r="S3" s="189"/>
      <c r="T3" s="190"/>
    </row>
    <row r="4" spans="1:22" ht="15" customHeight="1" thickBot="1" x14ac:dyDescent="0.3">
      <c r="A4" s="163"/>
      <c r="B4" s="99" t="s">
        <v>21</v>
      </c>
      <c r="C4" s="49" t="s">
        <v>19</v>
      </c>
      <c r="D4" s="49" t="s">
        <v>62</v>
      </c>
      <c r="E4" s="49" t="s">
        <v>63</v>
      </c>
      <c r="F4" s="50" t="s">
        <v>64</v>
      </c>
      <c r="G4" s="94" t="s">
        <v>20</v>
      </c>
      <c r="H4" s="49" t="s">
        <v>19</v>
      </c>
      <c r="I4" s="49" t="s">
        <v>62</v>
      </c>
      <c r="J4" s="49" t="s">
        <v>63</v>
      </c>
      <c r="K4" s="50" t="s">
        <v>64</v>
      </c>
      <c r="L4" s="94" t="s">
        <v>53</v>
      </c>
      <c r="M4" s="49" t="s">
        <v>19</v>
      </c>
      <c r="N4" s="49" t="s">
        <v>62</v>
      </c>
      <c r="O4" s="49" t="s">
        <v>63</v>
      </c>
      <c r="P4" s="50" t="s">
        <v>64</v>
      </c>
      <c r="Q4" s="174"/>
      <c r="R4" s="95" t="s">
        <v>65</v>
      </c>
      <c r="S4" s="97" t="s">
        <v>66</v>
      </c>
      <c r="T4" s="98" t="s">
        <v>53</v>
      </c>
    </row>
    <row r="5" spans="1:22" s="5" customFormat="1" x14ac:dyDescent="0.25">
      <c r="A5" s="79" t="s">
        <v>1</v>
      </c>
      <c r="B5" s="46">
        <f>B6+B7</f>
        <v>19784</v>
      </c>
      <c r="C5" s="47">
        <f t="shared" ref="C5:P5" si="0">C6+C7</f>
        <v>0</v>
      </c>
      <c r="D5" s="47">
        <f t="shared" si="0"/>
        <v>0</v>
      </c>
      <c r="E5" s="47">
        <f t="shared" si="0"/>
        <v>45</v>
      </c>
      <c r="F5" s="48">
        <f t="shared" si="0"/>
        <v>19739</v>
      </c>
      <c r="G5" s="46">
        <f t="shared" si="0"/>
        <v>5540</v>
      </c>
      <c r="H5" s="47">
        <f t="shared" si="0"/>
        <v>0</v>
      </c>
      <c r="I5" s="47">
        <f t="shared" si="0"/>
        <v>11</v>
      </c>
      <c r="J5" s="47">
        <f t="shared" si="0"/>
        <v>326</v>
      </c>
      <c r="K5" s="48">
        <f t="shared" si="0"/>
        <v>5203</v>
      </c>
      <c r="L5" s="46">
        <f t="shared" si="0"/>
        <v>3268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8">
        <f t="shared" si="0"/>
        <v>3268</v>
      </c>
      <c r="Q5" s="85">
        <f>G5+B5+L5</f>
        <v>28592</v>
      </c>
      <c r="R5" s="89"/>
      <c r="S5" s="92"/>
      <c r="T5" s="93"/>
      <c r="U5" s="5">
        <f>Q5-июнь!Q5</f>
        <v>22</v>
      </c>
    </row>
    <row r="6" spans="1:22" s="6" customFormat="1" x14ac:dyDescent="0.25">
      <c r="A6" s="80" t="s">
        <v>2</v>
      </c>
      <c r="B6" s="27">
        <f>C6+D6+E6+F6</f>
        <v>8546</v>
      </c>
      <c r="C6" s="17"/>
      <c r="D6" s="17"/>
      <c r="E6" s="17">
        <v>20</v>
      </c>
      <c r="F6" s="28">
        <v>8526</v>
      </c>
      <c r="G6" s="27">
        <f>H6+I6+J6+K6</f>
        <v>3945</v>
      </c>
      <c r="H6" s="17"/>
      <c r="I6" s="17">
        <v>11</v>
      </c>
      <c r="J6" s="17">
        <v>245</v>
      </c>
      <c r="K6" s="28">
        <v>3689</v>
      </c>
      <c r="L6" s="27">
        <f>M6+N6+O6+P6</f>
        <v>2394</v>
      </c>
      <c r="M6" s="17"/>
      <c r="N6" s="17"/>
      <c r="O6" s="17"/>
      <c r="P6" s="28">
        <v>2394</v>
      </c>
      <c r="Q6" s="42">
        <f>G6+B6+L6</f>
        <v>14885</v>
      </c>
      <c r="R6" s="63"/>
      <c r="S6" s="56"/>
      <c r="T6" s="59"/>
      <c r="U6" s="5">
        <f>Q6-июнь!Q6</f>
        <v>3</v>
      </c>
    </row>
    <row r="7" spans="1:22" s="15" customFormat="1" x14ac:dyDescent="0.25">
      <c r="A7" s="80" t="s">
        <v>3</v>
      </c>
      <c r="B7" s="27">
        <f>C7+D7+E7+F7</f>
        <v>11238</v>
      </c>
      <c r="C7" s="4"/>
      <c r="D7" s="4"/>
      <c r="E7" s="4">
        <v>25</v>
      </c>
      <c r="F7" s="29">
        <v>11213</v>
      </c>
      <c r="G7" s="27">
        <f>H7+I7+J7+K7</f>
        <v>1595</v>
      </c>
      <c r="H7" s="4"/>
      <c r="I7" s="4"/>
      <c r="J7" s="4">
        <v>81</v>
      </c>
      <c r="K7" s="29">
        <v>1514</v>
      </c>
      <c r="L7" s="27">
        <f>M7+N7+O7+P7</f>
        <v>874</v>
      </c>
      <c r="M7" s="4"/>
      <c r="N7" s="4"/>
      <c r="O7" s="4"/>
      <c r="P7" s="29">
        <v>874</v>
      </c>
      <c r="Q7" s="42">
        <f t="shared" ref="Q7:Q22" si="1">G7+B7+L7</f>
        <v>13707</v>
      </c>
      <c r="R7" s="64"/>
      <c r="S7" s="56"/>
      <c r="T7" s="59"/>
      <c r="U7" s="5">
        <f>Q7-июнь!Q7</f>
        <v>19</v>
      </c>
    </row>
    <row r="8" spans="1:22" s="5" customFormat="1" x14ac:dyDescent="0.25">
      <c r="A8" s="81" t="s">
        <v>4</v>
      </c>
      <c r="B8" s="25">
        <f>B9+B10</f>
        <v>17040</v>
      </c>
      <c r="C8" s="1">
        <f t="shared" ref="C8:P8" si="2">C9+C10</f>
        <v>0</v>
      </c>
      <c r="D8" s="1">
        <f t="shared" si="2"/>
        <v>0</v>
      </c>
      <c r="E8" s="1">
        <f t="shared" si="2"/>
        <v>106</v>
      </c>
      <c r="F8" s="26">
        <f t="shared" si="2"/>
        <v>16934</v>
      </c>
      <c r="G8" s="25">
        <f t="shared" si="2"/>
        <v>2146</v>
      </c>
      <c r="H8" s="1">
        <f t="shared" si="2"/>
        <v>0</v>
      </c>
      <c r="I8" s="1">
        <f t="shared" si="2"/>
        <v>7</v>
      </c>
      <c r="J8" s="1">
        <f t="shared" si="2"/>
        <v>447</v>
      </c>
      <c r="K8" s="26">
        <f t="shared" si="2"/>
        <v>1692</v>
      </c>
      <c r="L8" s="25">
        <f t="shared" si="2"/>
        <v>686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6">
        <f t="shared" si="2"/>
        <v>686</v>
      </c>
      <c r="Q8" s="41">
        <f t="shared" si="1"/>
        <v>19872</v>
      </c>
      <c r="R8" s="76"/>
      <c r="S8" s="56"/>
      <c r="T8" s="59"/>
      <c r="U8" s="5">
        <f>Q8-июнь!Q8</f>
        <v>60</v>
      </c>
    </row>
    <row r="9" spans="1:22" s="6" customFormat="1" x14ac:dyDescent="0.25">
      <c r="A9" s="80" t="s">
        <v>5</v>
      </c>
      <c r="B9" s="27">
        <f>C9+D9+E9+F9</f>
        <v>10526</v>
      </c>
      <c r="C9" s="17"/>
      <c r="D9" s="17"/>
      <c r="E9" s="17">
        <v>94</v>
      </c>
      <c r="F9" s="28">
        <v>10432</v>
      </c>
      <c r="G9" s="27">
        <f t="shared" ref="G9:G10" si="3">H9+I9+J9+K9</f>
        <v>1103</v>
      </c>
      <c r="H9" s="17"/>
      <c r="I9" s="17">
        <v>7</v>
      </c>
      <c r="J9" s="17">
        <v>336</v>
      </c>
      <c r="K9" s="28">
        <v>760</v>
      </c>
      <c r="L9" s="27">
        <f t="shared" ref="L9:L10" si="4">M9+N9+O9+P9</f>
        <v>114</v>
      </c>
      <c r="M9" s="17"/>
      <c r="N9" s="17"/>
      <c r="O9" s="17"/>
      <c r="P9" s="28">
        <v>114</v>
      </c>
      <c r="Q9" s="42">
        <f t="shared" si="1"/>
        <v>11743</v>
      </c>
      <c r="R9" s="63"/>
      <c r="S9" s="56"/>
      <c r="T9" s="59"/>
      <c r="U9" s="5">
        <f>Q9-июнь!Q9</f>
        <v>41</v>
      </c>
    </row>
    <row r="10" spans="1:22" s="6" customFormat="1" x14ac:dyDescent="0.25">
      <c r="A10" s="80" t="s">
        <v>6</v>
      </c>
      <c r="B10" s="27">
        <f>C10+D10+E10+F10</f>
        <v>6514</v>
      </c>
      <c r="C10" s="4"/>
      <c r="D10" s="4"/>
      <c r="E10" s="4">
        <v>12</v>
      </c>
      <c r="F10" s="29">
        <v>6502</v>
      </c>
      <c r="G10" s="27">
        <f t="shared" si="3"/>
        <v>1043</v>
      </c>
      <c r="H10" s="4"/>
      <c r="I10" s="4"/>
      <c r="J10" s="4">
        <v>111</v>
      </c>
      <c r="K10" s="29">
        <v>932</v>
      </c>
      <c r="L10" s="27">
        <f t="shared" si="4"/>
        <v>572</v>
      </c>
      <c r="M10" s="4"/>
      <c r="N10" s="4"/>
      <c r="O10" s="4"/>
      <c r="P10" s="29">
        <v>572</v>
      </c>
      <c r="Q10" s="42">
        <f t="shared" si="1"/>
        <v>8129</v>
      </c>
      <c r="R10" s="64"/>
      <c r="S10" s="56"/>
      <c r="T10" s="59"/>
      <c r="U10" s="5">
        <f>Q10-июнь!Q10</f>
        <v>19</v>
      </c>
    </row>
    <row r="11" spans="1:22" s="5" customFormat="1" x14ac:dyDescent="0.25">
      <c r="A11" s="82" t="s">
        <v>7</v>
      </c>
      <c r="B11" s="25">
        <f t="shared" ref="B11:O11" si="5">B12+B13</f>
        <v>25282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6">
        <f t="shared" si="5"/>
        <v>25275</v>
      </c>
      <c r="G11" s="25">
        <f t="shared" si="5"/>
        <v>2520</v>
      </c>
      <c r="H11" s="1">
        <f t="shared" si="5"/>
        <v>0</v>
      </c>
      <c r="I11" s="1">
        <f t="shared" si="5"/>
        <v>0</v>
      </c>
      <c r="J11" s="1">
        <f t="shared" si="5"/>
        <v>224</v>
      </c>
      <c r="K11" s="26">
        <f t="shared" si="5"/>
        <v>2296</v>
      </c>
      <c r="L11" s="25">
        <f t="shared" si="5"/>
        <v>520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6">
        <f>P12+P13</f>
        <v>520</v>
      </c>
      <c r="Q11" s="41">
        <f t="shared" si="1"/>
        <v>28322</v>
      </c>
      <c r="R11" s="76"/>
      <c r="S11" s="56"/>
      <c r="T11" s="59"/>
      <c r="U11" s="5">
        <f>Q11-июнь!Q11</f>
        <v>2</v>
      </c>
    </row>
    <row r="12" spans="1:22" s="6" customFormat="1" x14ac:dyDescent="0.25">
      <c r="A12" s="83" t="s">
        <v>8</v>
      </c>
      <c r="B12" s="27">
        <f>C12+D12+E12+F12</f>
        <v>14070</v>
      </c>
      <c r="C12" s="17"/>
      <c r="D12" s="17"/>
      <c r="E12" s="17">
        <v>6</v>
      </c>
      <c r="F12" s="28">
        <v>14064</v>
      </c>
      <c r="G12" s="27">
        <f t="shared" ref="G12:G14" si="6">H12+I12+J12+K12</f>
        <v>1367</v>
      </c>
      <c r="H12" s="17"/>
      <c r="I12" s="17"/>
      <c r="J12" s="17">
        <v>99</v>
      </c>
      <c r="K12" s="28">
        <v>1268</v>
      </c>
      <c r="L12" s="27">
        <f t="shared" ref="L12:L14" si="7">M12+N12+O12+P12</f>
        <v>253</v>
      </c>
      <c r="M12" s="17"/>
      <c r="N12" s="17"/>
      <c r="O12" s="17"/>
      <c r="P12" s="28">
        <v>253</v>
      </c>
      <c r="Q12" s="42">
        <f t="shared" si="1"/>
        <v>15690</v>
      </c>
      <c r="R12" s="63"/>
      <c r="S12" s="56"/>
      <c r="T12" s="59"/>
      <c r="U12" s="5">
        <f>Q12-июнь!Q12</f>
        <v>1</v>
      </c>
    </row>
    <row r="13" spans="1:22" s="6" customFormat="1" x14ac:dyDescent="0.25">
      <c r="A13" s="83" t="s">
        <v>9</v>
      </c>
      <c r="B13" s="27">
        <f>C13+D13+E13+F13</f>
        <v>11212</v>
      </c>
      <c r="C13" s="17"/>
      <c r="D13" s="17"/>
      <c r="E13" s="17">
        <v>1</v>
      </c>
      <c r="F13" s="28">
        <v>11211</v>
      </c>
      <c r="G13" s="27">
        <f t="shared" si="6"/>
        <v>1153</v>
      </c>
      <c r="H13" s="17"/>
      <c r="I13" s="17"/>
      <c r="J13" s="17">
        <v>125</v>
      </c>
      <c r="K13" s="28">
        <v>1028</v>
      </c>
      <c r="L13" s="27">
        <f t="shared" si="7"/>
        <v>267</v>
      </c>
      <c r="M13" s="17"/>
      <c r="N13" s="17"/>
      <c r="O13" s="17"/>
      <c r="P13" s="28">
        <v>267</v>
      </c>
      <c r="Q13" s="42">
        <f t="shared" si="1"/>
        <v>12632</v>
      </c>
      <c r="R13" s="63"/>
      <c r="S13" s="56"/>
      <c r="T13" s="59"/>
      <c r="U13" s="5">
        <f>Q13-июнь!Q13</f>
        <v>1</v>
      </c>
    </row>
    <row r="14" spans="1:22" s="16" customFormat="1" x14ac:dyDescent="0.25">
      <c r="A14" s="82" t="s">
        <v>10</v>
      </c>
      <c r="B14" s="30">
        <f>C14+D14+E14+F14</f>
        <v>10380</v>
      </c>
      <c r="C14" s="3"/>
      <c r="D14" s="3"/>
      <c r="E14" s="3">
        <v>7</v>
      </c>
      <c r="F14" s="31">
        <v>10373</v>
      </c>
      <c r="G14" s="30">
        <f t="shared" si="6"/>
        <v>1911</v>
      </c>
      <c r="H14" s="3"/>
      <c r="I14" s="3">
        <v>7</v>
      </c>
      <c r="J14" s="3">
        <v>241</v>
      </c>
      <c r="K14" s="31">
        <v>1663</v>
      </c>
      <c r="L14" s="30">
        <f t="shared" si="7"/>
        <v>605</v>
      </c>
      <c r="M14" s="3"/>
      <c r="N14" s="3"/>
      <c r="O14" s="3"/>
      <c r="P14" s="31">
        <v>605</v>
      </c>
      <c r="Q14" s="43">
        <f t="shared" si="1"/>
        <v>12896</v>
      </c>
      <c r="R14" s="77"/>
      <c r="S14" s="56"/>
      <c r="T14" s="59"/>
      <c r="U14" s="5">
        <f>Q14-июнь!Q14</f>
        <v>19</v>
      </c>
      <c r="V14" s="135"/>
    </row>
    <row r="15" spans="1:22" s="5" customFormat="1" x14ac:dyDescent="0.25">
      <c r="A15" s="81" t="s">
        <v>11</v>
      </c>
      <c r="B15" s="25">
        <f t="shared" ref="B15:P15" si="8">B16+B17</f>
        <v>15845</v>
      </c>
      <c r="C15" s="1">
        <f t="shared" si="8"/>
        <v>0</v>
      </c>
      <c r="D15" s="1">
        <f t="shared" si="8"/>
        <v>0</v>
      </c>
      <c r="E15" s="1">
        <f t="shared" si="8"/>
        <v>6</v>
      </c>
      <c r="F15" s="26">
        <f t="shared" si="8"/>
        <v>15839</v>
      </c>
      <c r="G15" s="25">
        <f t="shared" si="8"/>
        <v>2051</v>
      </c>
      <c r="H15" s="1">
        <f t="shared" si="8"/>
        <v>0</v>
      </c>
      <c r="I15" s="1">
        <f t="shared" si="8"/>
        <v>0</v>
      </c>
      <c r="J15" s="1">
        <f t="shared" si="8"/>
        <v>231</v>
      </c>
      <c r="K15" s="26">
        <f t="shared" si="8"/>
        <v>1820</v>
      </c>
      <c r="L15" s="25">
        <f t="shared" si="8"/>
        <v>657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6">
        <f t="shared" si="8"/>
        <v>653</v>
      </c>
      <c r="Q15" s="41">
        <f t="shared" si="1"/>
        <v>18553</v>
      </c>
      <c r="R15" s="76"/>
      <c r="S15" s="56"/>
      <c r="T15" s="59"/>
      <c r="U15" s="5">
        <f>Q15-июнь!Q15</f>
        <v>3</v>
      </c>
    </row>
    <row r="16" spans="1:22" s="6" customFormat="1" x14ac:dyDescent="0.25">
      <c r="A16" s="80" t="s">
        <v>12</v>
      </c>
      <c r="B16" s="27">
        <f>C16+D16+E16+F16</f>
        <v>2951</v>
      </c>
      <c r="C16" s="17"/>
      <c r="D16" s="17"/>
      <c r="E16" s="17">
        <v>5</v>
      </c>
      <c r="F16" s="28">
        <v>2946</v>
      </c>
      <c r="G16" s="27">
        <f t="shared" ref="G16:G20" si="9">H16+I16+J16+K16</f>
        <v>789</v>
      </c>
      <c r="H16" s="17"/>
      <c r="I16" s="17"/>
      <c r="J16" s="17">
        <v>125</v>
      </c>
      <c r="K16" s="28">
        <v>664</v>
      </c>
      <c r="L16" s="27">
        <f t="shared" ref="L16:L20" si="10">M16+N16+O16+P16</f>
        <v>352</v>
      </c>
      <c r="M16" s="17"/>
      <c r="N16" s="17"/>
      <c r="O16" s="17">
        <v>4</v>
      </c>
      <c r="P16" s="28">
        <v>348</v>
      </c>
      <c r="Q16" s="42">
        <f t="shared" si="1"/>
        <v>4092</v>
      </c>
      <c r="R16" s="63"/>
      <c r="S16" s="56"/>
      <c r="T16" s="59"/>
      <c r="U16" s="5">
        <f>Q16-июнь!Q16</f>
        <v>4</v>
      </c>
    </row>
    <row r="17" spans="1:21" s="6" customFormat="1" x14ac:dyDescent="0.25">
      <c r="A17" s="83" t="s">
        <v>13</v>
      </c>
      <c r="B17" s="27">
        <f>C17+D17+E17+F17</f>
        <v>12894</v>
      </c>
      <c r="C17" s="4"/>
      <c r="D17" s="4"/>
      <c r="E17" s="4">
        <v>1</v>
      </c>
      <c r="F17" s="29">
        <v>12893</v>
      </c>
      <c r="G17" s="27">
        <f t="shared" si="9"/>
        <v>1262</v>
      </c>
      <c r="H17" s="4"/>
      <c r="I17" s="4"/>
      <c r="J17" s="4">
        <v>106</v>
      </c>
      <c r="K17" s="29">
        <v>1156</v>
      </c>
      <c r="L17" s="27">
        <f t="shared" si="10"/>
        <v>305</v>
      </c>
      <c r="M17" s="4"/>
      <c r="N17" s="4"/>
      <c r="O17" s="4"/>
      <c r="P17" s="29">
        <v>305</v>
      </c>
      <c r="Q17" s="42">
        <f t="shared" si="1"/>
        <v>14461</v>
      </c>
      <c r="R17" s="64"/>
      <c r="S17" s="56"/>
      <c r="T17" s="59"/>
      <c r="U17" s="5">
        <f>Q17-июнь!Q17</f>
        <v>-1</v>
      </c>
    </row>
    <row r="18" spans="1:21" s="7" customFormat="1" x14ac:dyDescent="0.25">
      <c r="A18" s="82" t="s">
        <v>14</v>
      </c>
      <c r="B18" s="30">
        <f t="shared" ref="B18:B22" si="11">C18+D18+E18+F18</f>
        <v>17847</v>
      </c>
      <c r="C18" s="1"/>
      <c r="D18" s="1"/>
      <c r="E18" s="1">
        <v>5</v>
      </c>
      <c r="F18" s="26">
        <v>17842</v>
      </c>
      <c r="G18" s="30">
        <f t="shared" si="9"/>
        <v>2036</v>
      </c>
      <c r="H18" s="1">
        <v>1</v>
      </c>
      <c r="I18" s="1">
        <v>2</v>
      </c>
      <c r="J18" s="1">
        <v>99</v>
      </c>
      <c r="K18" s="26">
        <v>1934</v>
      </c>
      <c r="L18" s="30">
        <f t="shared" si="10"/>
        <v>147</v>
      </c>
      <c r="M18" s="1"/>
      <c r="N18" s="1"/>
      <c r="O18" s="1"/>
      <c r="P18" s="26">
        <v>147</v>
      </c>
      <c r="Q18" s="43">
        <f t="shared" si="1"/>
        <v>20030</v>
      </c>
      <c r="R18" s="76"/>
      <c r="S18" s="56"/>
      <c r="T18" s="59"/>
      <c r="U18" s="5">
        <f>Q18-июнь!Q18</f>
        <v>-34</v>
      </c>
    </row>
    <row r="19" spans="1:21" s="16" customFormat="1" x14ac:dyDescent="0.25">
      <c r="A19" s="82" t="s">
        <v>15</v>
      </c>
      <c r="B19" s="30">
        <f t="shared" si="11"/>
        <v>14695</v>
      </c>
      <c r="C19" s="3"/>
      <c r="D19" s="3"/>
      <c r="E19" s="3">
        <v>6</v>
      </c>
      <c r="F19" s="31">
        <v>14689</v>
      </c>
      <c r="G19" s="30">
        <f t="shared" si="9"/>
        <v>1496</v>
      </c>
      <c r="H19" s="3"/>
      <c r="I19" s="3">
        <v>1</v>
      </c>
      <c r="J19" s="3">
        <v>27</v>
      </c>
      <c r="K19" s="31">
        <v>1468</v>
      </c>
      <c r="L19" s="30">
        <f t="shared" si="10"/>
        <v>745</v>
      </c>
      <c r="M19" s="3"/>
      <c r="N19" s="3"/>
      <c r="O19" s="3"/>
      <c r="P19" s="31">
        <v>745</v>
      </c>
      <c r="Q19" s="43">
        <f t="shared" si="1"/>
        <v>16936</v>
      </c>
      <c r="R19" s="77"/>
      <c r="S19" s="56"/>
      <c r="T19" s="59"/>
      <c r="U19" s="5">
        <f>Q19-июнь!Q19</f>
        <v>7</v>
      </c>
    </row>
    <row r="20" spans="1:21" s="7" customFormat="1" x14ac:dyDescent="0.25">
      <c r="A20" s="81" t="s">
        <v>16</v>
      </c>
      <c r="B20" s="30">
        <f t="shared" si="11"/>
        <v>13253</v>
      </c>
      <c r="C20" s="3"/>
      <c r="D20" s="3"/>
      <c r="E20" s="3">
        <v>2</v>
      </c>
      <c r="F20" s="31">
        <v>13251</v>
      </c>
      <c r="G20" s="30">
        <f t="shared" si="9"/>
        <v>1187</v>
      </c>
      <c r="H20" s="1"/>
      <c r="I20" s="1"/>
      <c r="J20" s="1">
        <v>122</v>
      </c>
      <c r="K20" s="26">
        <v>1065</v>
      </c>
      <c r="L20" s="30">
        <f t="shared" si="10"/>
        <v>267</v>
      </c>
      <c r="M20" s="1"/>
      <c r="N20" s="1"/>
      <c r="O20" s="1"/>
      <c r="P20" s="26">
        <v>267</v>
      </c>
      <c r="Q20" s="43">
        <f t="shared" si="1"/>
        <v>14707</v>
      </c>
      <c r="R20" s="78"/>
      <c r="S20" s="56"/>
      <c r="T20" s="59"/>
      <c r="U20" s="5">
        <f>Q20-июнь!Q20</f>
        <v>12</v>
      </c>
    </row>
    <row r="21" spans="1:21" s="7" customFormat="1" x14ac:dyDescent="0.25">
      <c r="A21" s="81" t="s">
        <v>17</v>
      </c>
      <c r="B21" s="30">
        <f t="shared" si="11"/>
        <v>4751</v>
      </c>
      <c r="C21" s="1"/>
      <c r="D21" s="1"/>
      <c r="E21" s="1"/>
      <c r="F21" s="26">
        <v>4751</v>
      </c>
      <c r="G21" s="30">
        <f>H21+I21+J21+K21</f>
        <v>617</v>
      </c>
      <c r="H21" s="1"/>
      <c r="I21" s="1"/>
      <c r="J21" s="1">
        <v>11</v>
      </c>
      <c r="K21" s="26">
        <v>606</v>
      </c>
      <c r="L21" s="30">
        <f>M21+N21+O21+P21</f>
        <v>259</v>
      </c>
      <c r="M21" s="1"/>
      <c r="N21" s="1"/>
      <c r="O21" s="1"/>
      <c r="P21" s="26">
        <v>259</v>
      </c>
      <c r="Q21" s="43">
        <f t="shared" si="1"/>
        <v>5627</v>
      </c>
      <c r="R21" s="69"/>
      <c r="S21" s="56"/>
      <c r="T21" s="59"/>
      <c r="U21" s="5">
        <f>Q21-июнь!Q21</f>
        <v>1</v>
      </c>
    </row>
    <row r="22" spans="1:21" s="7" customFormat="1" x14ac:dyDescent="0.25">
      <c r="A22" s="81" t="s">
        <v>18</v>
      </c>
      <c r="B22" s="30">
        <f t="shared" si="11"/>
        <v>1239</v>
      </c>
      <c r="C22" s="1"/>
      <c r="D22" s="1"/>
      <c r="E22" s="1"/>
      <c r="F22" s="26">
        <v>1239</v>
      </c>
      <c r="G22" s="30">
        <f t="shared" ref="G22" si="12">H22+I22+J22+K22</f>
        <v>241</v>
      </c>
      <c r="H22" s="1"/>
      <c r="I22" s="1"/>
      <c r="J22" s="1">
        <v>7</v>
      </c>
      <c r="K22" s="26">
        <v>234</v>
      </c>
      <c r="L22" s="30">
        <f t="shared" ref="L22" si="13">M22+N22+O22+P22</f>
        <v>100</v>
      </c>
      <c r="M22" s="1"/>
      <c r="N22" s="1"/>
      <c r="O22" s="1"/>
      <c r="P22" s="26">
        <v>100</v>
      </c>
      <c r="Q22" s="43">
        <f t="shared" si="1"/>
        <v>1580</v>
      </c>
      <c r="R22" s="78"/>
      <c r="S22" s="56"/>
      <c r="T22" s="59"/>
      <c r="U22" s="5">
        <f>Q22-июнь!Q22</f>
        <v>1</v>
      </c>
    </row>
    <row r="23" spans="1:21" ht="16.5" thickBot="1" x14ac:dyDescent="0.3">
      <c r="A23" s="84" t="s">
        <v>24</v>
      </c>
      <c r="B23" s="32">
        <f>B5+B8+B11+B14+B15+B18+B19+B20+B21+B22</f>
        <v>140116</v>
      </c>
      <c r="C23" s="33">
        <f t="shared" ref="C23:O23" si="14">C5+C8+C11+C14+C15+C18+C19+C20+C21+C22</f>
        <v>0</v>
      </c>
      <c r="D23" s="33">
        <f t="shared" si="14"/>
        <v>0</v>
      </c>
      <c r="E23" s="33">
        <f t="shared" si="14"/>
        <v>184</v>
      </c>
      <c r="F23" s="34">
        <f t="shared" si="14"/>
        <v>139932</v>
      </c>
      <c r="G23" s="32">
        <f t="shared" si="14"/>
        <v>19745</v>
      </c>
      <c r="H23" s="33">
        <f t="shared" si="14"/>
        <v>1</v>
      </c>
      <c r="I23" s="33">
        <f t="shared" si="14"/>
        <v>28</v>
      </c>
      <c r="J23" s="33">
        <f t="shared" si="14"/>
        <v>1735</v>
      </c>
      <c r="K23" s="34">
        <f t="shared" si="14"/>
        <v>17981</v>
      </c>
      <c r="L23" s="32">
        <f t="shared" si="14"/>
        <v>7254</v>
      </c>
      <c r="M23" s="33">
        <f t="shared" si="14"/>
        <v>0</v>
      </c>
      <c r="N23" s="33">
        <f t="shared" si="14"/>
        <v>0</v>
      </c>
      <c r="O23" s="33">
        <f t="shared" si="14"/>
        <v>4</v>
      </c>
      <c r="P23" s="34">
        <f>P5+P8+P11+P14+P15+P18+P19+P20+P21+P22</f>
        <v>7250</v>
      </c>
      <c r="Q23" s="44">
        <f>G23+B23+L23</f>
        <v>167115</v>
      </c>
      <c r="R23" s="70"/>
      <c r="S23" s="71"/>
      <c r="T23" s="72"/>
      <c r="U23" s="5">
        <f>Q23-июнь!Q23</f>
        <v>93</v>
      </c>
    </row>
    <row r="24" spans="1:21" x14ac:dyDescent="0.25">
      <c r="B24"/>
      <c r="Q24" s="51">
        <f>Q23-K23-J23-I23-H23-F23-E23-D23-C23-M23-N23-O23-P23</f>
        <v>0</v>
      </c>
    </row>
    <row r="26" spans="1:21" ht="15.75" customHeight="1" x14ac:dyDescent="0.25">
      <c r="B26">
        <f>B23-июнь!B23</f>
        <v>140</v>
      </c>
      <c r="C26">
        <f>C23-июнь!C23</f>
        <v>0</v>
      </c>
      <c r="D26">
        <f>D23-июнь!D23</f>
        <v>0</v>
      </c>
      <c r="E26">
        <f>E23-июнь!E23</f>
        <v>4</v>
      </c>
      <c r="F26">
        <f>F23-июнь!F23</f>
        <v>136</v>
      </c>
      <c r="G26">
        <f>G23-июнь!G23</f>
        <v>-23</v>
      </c>
      <c r="H26">
        <f>H23-июнь!H23</f>
        <v>0</v>
      </c>
      <c r="I26">
        <f>I23-июнь!I23</f>
        <v>0</v>
      </c>
      <c r="J26">
        <f>J23-июнь!J23</f>
        <v>2</v>
      </c>
      <c r="K26">
        <f>K23-июнь!K23</f>
        <v>-25</v>
      </c>
      <c r="L26">
        <f>L23-июнь!L23</f>
        <v>-24</v>
      </c>
      <c r="M26">
        <f>M23-июнь!M23</f>
        <v>0</v>
      </c>
      <c r="N26">
        <f>N23-июнь!N23</f>
        <v>0</v>
      </c>
      <c r="O26">
        <f>O23-июнь!O23</f>
        <v>0</v>
      </c>
      <c r="P26">
        <f>P23-июнь!P23</f>
        <v>-24</v>
      </c>
      <c r="Q26">
        <f>Q23-июнь!Q23</f>
        <v>93</v>
      </c>
      <c r="R26"/>
    </row>
    <row r="27" spans="1:21" ht="15.75" customHeight="1" x14ac:dyDescent="0.25">
      <c r="R27"/>
    </row>
    <row r="28" spans="1:21" ht="15.75" customHeight="1" x14ac:dyDescent="0.25">
      <c r="R28"/>
    </row>
    <row r="29" spans="1:21" ht="15.75" customHeight="1" x14ac:dyDescent="0.25">
      <c r="R29"/>
    </row>
    <row r="30" spans="1:21" ht="15.75" customHeight="1" x14ac:dyDescent="0.25">
      <c r="R30"/>
    </row>
    <row r="31" spans="1:21" ht="15.75" customHeight="1" x14ac:dyDescent="0.25">
      <c r="R31"/>
    </row>
    <row r="32" spans="1:21" ht="15.75" customHeight="1" x14ac:dyDescent="0.25">
      <c r="R32"/>
    </row>
    <row r="33" spans="18:18" ht="15.75" customHeight="1" x14ac:dyDescent="0.25">
      <c r="R33"/>
    </row>
    <row r="34" spans="18:18" ht="15.75" customHeight="1" x14ac:dyDescent="0.25">
      <c r="R34"/>
    </row>
    <row r="35" spans="18:18" ht="15.75" customHeight="1" x14ac:dyDescent="0.25">
      <c r="R35"/>
    </row>
    <row r="36" spans="18:18" x14ac:dyDescent="0.25">
      <c r="R36"/>
    </row>
  </sheetData>
  <mergeCells count="6">
    <mergeCell ref="R1:T3"/>
    <mergeCell ref="Q1:Q4"/>
    <mergeCell ref="A1:A4"/>
    <mergeCell ref="B1:F3"/>
    <mergeCell ref="G1:K3"/>
    <mergeCell ref="L1:P3"/>
  </mergeCells>
  <conditionalFormatting sqref="B5:B12 G5:G12 G19:G21 B19:B21 B23 G23 G14:G17 B14:B17">
    <cfRule type="cellIs" dxfId="73" priority="12" operator="equal">
      <formula>0</formula>
    </cfRule>
  </conditionalFormatting>
  <conditionalFormatting sqref="Q5:Q12 Q19:Q21 Q23 Q14:Q17">
    <cfRule type="cellIs" dxfId="72" priority="11" operator="equal">
      <formula>0</formula>
    </cfRule>
  </conditionalFormatting>
  <conditionalFormatting sqref="L5:L12 L19:L21 L23 L14:L17">
    <cfRule type="cellIs" dxfId="71" priority="10" operator="equal">
      <formula>0</formula>
    </cfRule>
  </conditionalFormatting>
  <conditionalFormatting sqref="B18 G18">
    <cfRule type="cellIs" dxfId="70" priority="9" operator="equal">
      <formula>0</formula>
    </cfRule>
  </conditionalFormatting>
  <conditionalFormatting sqref="Q18">
    <cfRule type="cellIs" dxfId="69" priority="8" operator="equal">
      <formula>0</formula>
    </cfRule>
  </conditionalFormatting>
  <conditionalFormatting sqref="L18">
    <cfRule type="cellIs" dxfId="68" priority="7" operator="equal">
      <formula>0</formula>
    </cfRule>
  </conditionalFormatting>
  <conditionalFormatting sqref="B22 G22">
    <cfRule type="cellIs" dxfId="67" priority="6" operator="equal">
      <formula>0</formula>
    </cfRule>
  </conditionalFormatting>
  <conditionalFormatting sqref="Q22">
    <cfRule type="cellIs" dxfId="66" priority="5" operator="equal">
      <formula>0</formula>
    </cfRule>
  </conditionalFormatting>
  <conditionalFormatting sqref="L22">
    <cfRule type="cellIs" dxfId="65" priority="4" operator="equal">
      <formula>0</formula>
    </cfRule>
  </conditionalFormatting>
  <conditionalFormatting sqref="B13 G13">
    <cfRule type="cellIs" dxfId="64" priority="3" operator="equal">
      <formula>0</formula>
    </cfRule>
  </conditionalFormatting>
  <conditionalFormatting sqref="Q13">
    <cfRule type="cellIs" dxfId="63" priority="2" operator="equal">
      <formula>0</formula>
    </cfRule>
  </conditionalFormatting>
  <conditionalFormatting sqref="L13">
    <cfRule type="cellIs" dxfId="62" priority="1" operator="equal">
      <formula>0</formula>
    </cfRule>
  </conditionalFormatting>
  <pageMargins left="0.25" right="0.25" top="0.75" bottom="0.75" header="0.3" footer="0.3"/>
  <pageSetup paperSize="9" scale="8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="85" zoomScaleNormal="85" workbookViewId="0">
      <selection activeCell="B26" sqref="B26:Q26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6" max="6" width="10.28515625" bestFit="1" customWidth="1"/>
    <col min="7" max="7" width="12.28515625" customWidth="1"/>
    <col min="9" max="9" width="10.28515625" bestFit="1" customWidth="1"/>
    <col min="10" max="10" width="10.28515625" customWidth="1"/>
    <col min="11" max="11" width="10.28515625" bestFit="1" customWidth="1"/>
    <col min="13" max="14" width="9.140625" hidden="1" customWidth="1"/>
    <col min="15" max="15" width="9.140625" customWidth="1"/>
    <col min="17" max="17" width="9.5703125" customWidth="1"/>
    <col min="18" max="18" width="13.42578125" style="20" customWidth="1"/>
    <col min="19" max="19" width="25.5703125" customWidth="1"/>
    <col min="20" max="20" width="13.42578125" customWidth="1"/>
  </cols>
  <sheetData>
    <row r="1" spans="1:21" ht="15" customHeight="1" x14ac:dyDescent="0.25">
      <c r="A1" s="161" t="s">
        <v>0</v>
      </c>
      <c r="B1" s="164" t="s">
        <v>22</v>
      </c>
      <c r="C1" s="165"/>
      <c r="D1" s="165"/>
      <c r="E1" s="165"/>
      <c r="F1" s="166"/>
      <c r="G1" s="170" t="s">
        <v>23</v>
      </c>
      <c r="H1" s="165"/>
      <c r="I1" s="165"/>
      <c r="J1" s="165"/>
      <c r="K1" s="166"/>
      <c r="L1" s="170" t="s">
        <v>53</v>
      </c>
      <c r="M1" s="165"/>
      <c r="N1" s="165"/>
      <c r="O1" s="165"/>
      <c r="P1" s="166"/>
      <c r="Q1" s="172" t="s">
        <v>24</v>
      </c>
      <c r="R1" s="182" t="s">
        <v>67</v>
      </c>
      <c r="S1" s="183"/>
      <c r="T1" s="184"/>
    </row>
    <row r="2" spans="1:21" ht="15" customHeight="1" x14ac:dyDescent="0.25">
      <c r="A2" s="162"/>
      <c r="B2" s="167"/>
      <c r="C2" s="168"/>
      <c r="D2" s="168"/>
      <c r="E2" s="168"/>
      <c r="F2" s="169"/>
      <c r="G2" s="171"/>
      <c r="H2" s="168"/>
      <c r="I2" s="168"/>
      <c r="J2" s="168"/>
      <c r="K2" s="169"/>
      <c r="L2" s="171"/>
      <c r="M2" s="168"/>
      <c r="N2" s="168"/>
      <c r="O2" s="168"/>
      <c r="P2" s="169"/>
      <c r="Q2" s="173"/>
      <c r="R2" s="185"/>
      <c r="S2" s="186"/>
      <c r="T2" s="187"/>
    </row>
    <row r="3" spans="1:21" ht="15.75" customHeight="1" x14ac:dyDescent="0.25">
      <c r="A3" s="162"/>
      <c r="B3" s="167"/>
      <c r="C3" s="168"/>
      <c r="D3" s="168"/>
      <c r="E3" s="168"/>
      <c r="F3" s="169"/>
      <c r="G3" s="171"/>
      <c r="H3" s="168"/>
      <c r="I3" s="168"/>
      <c r="J3" s="168"/>
      <c r="K3" s="169"/>
      <c r="L3" s="171"/>
      <c r="M3" s="168"/>
      <c r="N3" s="168"/>
      <c r="O3" s="168"/>
      <c r="P3" s="169"/>
      <c r="Q3" s="173"/>
      <c r="R3" s="188"/>
      <c r="S3" s="189"/>
      <c r="T3" s="190"/>
    </row>
    <row r="4" spans="1:21" ht="15" customHeight="1" thickBot="1" x14ac:dyDescent="0.3">
      <c r="A4" s="163"/>
      <c r="B4" s="99" t="s">
        <v>21</v>
      </c>
      <c r="C4" s="49" t="s">
        <v>19</v>
      </c>
      <c r="D4" s="49" t="s">
        <v>62</v>
      </c>
      <c r="E4" s="49" t="s">
        <v>63</v>
      </c>
      <c r="F4" s="50" t="s">
        <v>64</v>
      </c>
      <c r="G4" s="94" t="s">
        <v>20</v>
      </c>
      <c r="H4" s="49" t="s">
        <v>19</v>
      </c>
      <c r="I4" s="49" t="s">
        <v>62</v>
      </c>
      <c r="J4" s="49" t="s">
        <v>63</v>
      </c>
      <c r="K4" s="50" t="s">
        <v>64</v>
      </c>
      <c r="L4" s="94" t="s">
        <v>53</v>
      </c>
      <c r="M4" s="49" t="s">
        <v>19</v>
      </c>
      <c r="N4" s="49" t="s">
        <v>62</v>
      </c>
      <c r="O4" s="49" t="s">
        <v>63</v>
      </c>
      <c r="P4" s="50" t="s">
        <v>64</v>
      </c>
      <c r="Q4" s="174"/>
      <c r="R4" s="95" t="s">
        <v>65</v>
      </c>
      <c r="S4" s="97" t="s">
        <v>66</v>
      </c>
      <c r="T4" s="98" t="s">
        <v>53</v>
      </c>
    </row>
    <row r="5" spans="1:21" s="5" customFormat="1" x14ac:dyDescent="0.25">
      <c r="A5" s="79" t="s">
        <v>1</v>
      </c>
      <c r="B5" s="46">
        <f>B6+B7</f>
        <v>19829</v>
      </c>
      <c r="C5" s="47">
        <f t="shared" ref="C5:P5" si="0">C6+C7</f>
        <v>0</v>
      </c>
      <c r="D5" s="47">
        <f t="shared" si="0"/>
        <v>0</v>
      </c>
      <c r="E5" s="47">
        <f t="shared" si="0"/>
        <v>45</v>
      </c>
      <c r="F5" s="48">
        <f t="shared" si="0"/>
        <v>19784</v>
      </c>
      <c r="G5" s="46">
        <f t="shared" si="0"/>
        <v>5546</v>
      </c>
      <c r="H5" s="47">
        <f t="shared" si="0"/>
        <v>0</v>
      </c>
      <c r="I5" s="47">
        <f t="shared" si="0"/>
        <v>11</v>
      </c>
      <c r="J5" s="47">
        <f t="shared" si="0"/>
        <v>328</v>
      </c>
      <c r="K5" s="48">
        <f t="shared" si="0"/>
        <v>5207</v>
      </c>
      <c r="L5" s="46">
        <f t="shared" si="0"/>
        <v>3268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8">
        <f t="shared" si="0"/>
        <v>3268</v>
      </c>
      <c r="Q5" s="85">
        <f>G5+B5+L5</f>
        <v>28643</v>
      </c>
      <c r="R5" s="89"/>
      <c r="S5" s="92"/>
      <c r="T5" s="93"/>
      <c r="U5" s="5">
        <f>Август!Q5-Июль!Q5</f>
        <v>51</v>
      </c>
    </row>
    <row r="6" spans="1:21" s="6" customFormat="1" x14ac:dyDescent="0.25">
      <c r="A6" s="80" t="s">
        <v>2</v>
      </c>
      <c r="B6" s="27">
        <f>C6+D6+E6+F6</f>
        <v>8566</v>
      </c>
      <c r="C6" s="17"/>
      <c r="D6" s="17"/>
      <c r="E6" s="17">
        <v>20</v>
      </c>
      <c r="F6" s="28">
        <v>8546</v>
      </c>
      <c r="G6" s="27">
        <f>H6+I6+J6+K6</f>
        <v>3950</v>
      </c>
      <c r="H6" s="17"/>
      <c r="I6" s="17">
        <v>11</v>
      </c>
      <c r="J6" s="17">
        <v>247</v>
      </c>
      <c r="K6" s="28">
        <v>3692</v>
      </c>
      <c r="L6" s="27">
        <f>M6+N6+O6+P6</f>
        <v>2394</v>
      </c>
      <c r="M6" s="17"/>
      <c r="N6" s="17"/>
      <c r="O6" s="17"/>
      <c r="P6" s="28">
        <v>2394</v>
      </c>
      <c r="Q6" s="42">
        <f>G6+B6+L6</f>
        <v>14910</v>
      </c>
      <c r="R6" s="63"/>
      <c r="S6" s="52"/>
      <c r="T6" s="59"/>
      <c r="U6" s="5">
        <f>Август!Q6-Июль!Q6</f>
        <v>25</v>
      </c>
    </row>
    <row r="7" spans="1:21" s="15" customFormat="1" x14ac:dyDescent="0.25">
      <c r="A7" s="80" t="s">
        <v>3</v>
      </c>
      <c r="B7" s="27">
        <f>C7+D7+E7+F7</f>
        <v>11263</v>
      </c>
      <c r="C7" s="4"/>
      <c r="D7" s="4"/>
      <c r="E7" s="4">
        <v>25</v>
      </c>
      <c r="F7" s="29">
        <v>11238</v>
      </c>
      <c r="G7" s="27">
        <f>H7+I7+J7+K7</f>
        <v>1596</v>
      </c>
      <c r="H7" s="4"/>
      <c r="I7" s="4"/>
      <c r="J7" s="4">
        <v>81</v>
      </c>
      <c r="K7" s="29">
        <v>1515</v>
      </c>
      <c r="L7" s="27">
        <f>M7+N7+O7+P7</f>
        <v>874</v>
      </c>
      <c r="M7" s="4"/>
      <c r="N7" s="4"/>
      <c r="O7" s="4"/>
      <c r="P7" s="29">
        <v>874</v>
      </c>
      <c r="Q7" s="42">
        <f t="shared" ref="Q7:Q22" si="1">G7+B7+L7</f>
        <v>13733</v>
      </c>
      <c r="R7" s="64"/>
      <c r="S7" s="53"/>
      <c r="T7" s="65"/>
      <c r="U7" s="5">
        <f>Август!Q7-Июль!Q7</f>
        <v>26</v>
      </c>
    </row>
    <row r="8" spans="1:21" s="5" customFormat="1" x14ac:dyDescent="0.25">
      <c r="A8" s="81" t="s">
        <v>4</v>
      </c>
      <c r="B8" s="25">
        <f>B9+B10</f>
        <v>17118</v>
      </c>
      <c r="C8" s="1">
        <f t="shared" ref="C8:P8" si="2">C9+C10</f>
        <v>0</v>
      </c>
      <c r="D8" s="1">
        <f t="shared" si="2"/>
        <v>0</v>
      </c>
      <c r="E8" s="1">
        <f t="shared" si="2"/>
        <v>111</v>
      </c>
      <c r="F8" s="26">
        <f t="shared" si="2"/>
        <v>17007</v>
      </c>
      <c r="G8" s="25">
        <f t="shared" si="2"/>
        <v>2152</v>
      </c>
      <c r="H8" s="1">
        <f t="shared" si="2"/>
        <v>0</v>
      </c>
      <c r="I8" s="1">
        <f t="shared" si="2"/>
        <v>7</v>
      </c>
      <c r="J8" s="1">
        <f t="shared" si="2"/>
        <v>449</v>
      </c>
      <c r="K8" s="26">
        <f t="shared" si="2"/>
        <v>1696</v>
      </c>
      <c r="L8" s="25">
        <f t="shared" si="2"/>
        <v>686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6">
        <f t="shared" si="2"/>
        <v>686</v>
      </c>
      <c r="Q8" s="41">
        <f t="shared" si="1"/>
        <v>19956</v>
      </c>
      <c r="R8" s="63"/>
      <c r="S8" s="56"/>
      <c r="T8" s="73"/>
      <c r="U8" s="5">
        <f>Август!Q8-Июль!Q8</f>
        <v>84</v>
      </c>
    </row>
    <row r="9" spans="1:21" s="6" customFormat="1" x14ac:dyDescent="0.25">
      <c r="A9" s="80" t="s">
        <v>5</v>
      </c>
      <c r="B9" s="27">
        <f>C9+D9+E9+F9</f>
        <v>10589</v>
      </c>
      <c r="C9" s="17"/>
      <c r="D9" s="17"/>
      <c r="E9" s="17">
        <v>99</v>
      </c>
      <c r="F9" s="28">
        <v>10490</v>
      </c>
      <c r="G9" s="27">
        <f t="shared" ref="G9:G10" si="3">H9+I9+J9+K9</f>
        <v>1106</v>
      </c>
      <c r="H9" s="17"/>
      <c r="I9" s="17">
        <v>7</v>
      </c>
      <c r="J9" s="17">
        <v>337</v>
      </c>
      <c r="K9" s="28">
        <v>762</v>
      </c>
      <c r="L9" s="27">
        <f t="shared" ref="L9:L10" si="4">M9+N9+O9+P9</f>
        <v>114</v>
      </c>
      <c r="M9" s="17"/>
      <c r="N9" s="17"/>
      <c r="O9" s="17"/>
      <c r="P9" s="28">
        <v>114</v>
      </c>
      <c r="Q9" s="42">
        <f t="shared" si="1"/>
        <v>11809</v>
      </c>
      <c r="R9" s="63"/>
      <c r="S9" s="52"/>
      <c r="T9" s="59"/>
      <c r="U9" s="5">
        <f>Август!Q9-Июль!Q9</f>
        <v>66</v>
      </c>
    </row>
    <row r="10" spans="1:21" s="6" customFormat="1" x14ac:dyDescent="0.25">
      <c r="A10" s="80" t="s">
        <v>6</v>
      </c>
      <c r="B10" s="27">
        <f>C10+D10+E10+F10</f>
        <v>6529</v>
      </c>
      <c r="C10" s="17"/>
      <c r="D10" s="17"/>
      <c r="E10" s="17">
        <v>12</v>
      </c>
      <c r="F10" s="28">
        <v>6517</v>
      </c>
      <c r="G10" s="27">
        <f t="shared" si="3"/>
        <v>1046</v>
      </c>
      <c r="H10" s="17"/>
      <c r="I10" s="17"/>
      <c r="J10" s="17">
        <v>112</v>
      </c>
      <c r="K10" s="28">
        <v>934</v>
      </c>
      <c r="L10" s="27">
        <f t="shared" si="4"/>
        <v>572</v>
      </c>
      <c r="M10" s="17"/>
      <c r="N10" s="17"/>
      <c r="O10" s="17"/>
      <c r="P10" s="28">
        <v>572</v>
      </c>
      <c r="Q10" s="42">
        <f t="shared" si="1"/>
        <v>8147</v>
      </c>
      <c r="R10" s="63"/>
      <c r="S10" s="52"/>
      <c r="T10" s="59"/>
      <c r="U10" s="5">
        <f>Август!Q10-Июль!Q10</f>
        <v>18</v>
      </c>
    </row>
    <row r="11" spans="1:21" s="5" customFormat="1" x14ac:dyDescent="0.25">
      <c r="A11" s="82" t="s">
        <v>7</v>
      </c>
      <c r="B11" s="25">
        <f t="shared" ref="B11:O11" si="5">B12+B13</f>
        <v>25297</v>
      </c>
      <c r="C11" s="1">
        <f t="shared" si="5"/>
        <v>0</v>
      </c>
      <c r="D11" s="1">
        <f t="shared" si="5"/>
        <v>0</v>
      </c>
      <c r="E11" s="1">
        <f t="shared" si="5"/>
        <v>7</v>
      </c>
      <c r="F11" s="26">
        <f t="shared" si="5"/>
        <v>25290</v>
      </c>
      <c r="G11" s="25">
        <f t="shared" si="5"/>
        <v>2502</v>
      </c>
      <c r="H11" s="1">
        <f t="shared" si="5"/>
        <v>0</v>
      </c>
      <c r="I11" s="1">
        <f t="shared" si="5"/>
        <v>0</v>
      </c>
      <c r="J11" s="1">
        <f t="shared" si="5"/>
        <v>224</v>
      </c>
      <c r="K11" s="26">
        <f t="shared" si="5"/>
        <v>2278</v>
      </c>
      <c r="L11" s="25">
        <f t="shared" si="5"/>
        <v>520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6">
        <f>P12+P13</f>
        <v>520</v>
      </c>
      <c r="Q11" s="41">
        <f t="shared" si="1"/>
        <v>28319</v>
      </c>
      <c r="R11" s="63"/>
      <c r="S11" s="116"/>
      <c r="T11" s="117"/>
      <c r="U11" s="5">
        <f>Август!Q11-Июль!Q11</f>
        <v>-3</v>
      </c>
    </row>
    <row r="12" spans="1:21" s="6" customFormat="1" x14ac:dyDescent="0.25">
      <c r="A12" s="83" t="s">
        <v>8</v>
      </c>
      <c r="B12" s="27">
        <f>C12+D12+E12+F12</f>
        <v>14083</v>
      </c>
      <c r="C12" s="17"/>
      <c r="D12" s="17"/>
      <c r="E12" s="17">
        <v>6</v>
      </c>
      <c r="F12" s="28">
        <v>14077</v>
      </c>
      <c r="G12" s="27">
        <f t="shared" ref="G12:G14" si="6">H12+I12+J12+K12</f>
        <v>1349</v>
      </c>
      <c r="H12" s="17"/>
      <c r="I12" s="17"/>
      <c r="J12" s="17">
        <v>99</v>
      </c>
      <c r="K12" s="28">
        <v>1250</v>
      </c>
      <c r="L12" s="27">
        <f t="shared" ref="L12:L14" si="7">M12+N12+O12+P12</f>
        <v>253</v>
      </c>
      <c r="M12" s="17"/>
      <c r="N12" s="17"/>
      <c r="O12" s="17"/>
      <c r="P12" s="28">
        <v>253</v>
      </c>
      <c r="Q12" s="42">
        <f t="shared" si="1"/>
        <v>15685</v>
      </c>
      <c r="R12" s="63"/>
      <c r="S12" s="53"/>
      <c r="T12" s="65"/>
      <c r="U12" s="5">
        <f>Август!Q12-Июль!Q12</f>
        <v>-5</v>
      </c>
    </row>
    <row r="13" spans="1:21" s="6" customFormat="1" x14ac:dyDescent="0.25">
      <c r="A13" s="83" t="s">
        <v>9</v>
      </c>
      <c r="B13" s="27">
        <f>C13+D13+E13+F13</f>
        <v>11214</v>
      </c>
      <c r="C13" s="17"/>
      <c r="D13" s="17"/>
      <c r="E13" s="17">
        <v>1</v>
      </c>
      <c r="F13" s="28">
        <v>11213</v>
      </c>
      <c r="G13" s="27">
        <f t="shared" si="6"/>
        <v>1153</v>
      </c>
      <c r="H13" s="17"/>
      <c r="I13" s="17"/>
      <c r="J13" s="17">
        <v>125</v>
      </c>
      <c r="K13" s="28">
        <v>1028</v>
      </c>
      <c r="L13" s="27">
        <f t="shared" si="7"/>
        <v>267</v>
      </c>
      <c r="M13" s="17"/>
      <c r="N13" s="17"/>
      <c r="O13" s="17"/>
      <c r="P13" s="28">
        <v>267</v>
      </c>
      <c r="Q13" s="42">
        <f t="shared" si="1"/>
        <v>12634</v>
      </c>
      <c r="R13" s="63"/>
      <c r="S13" s="53"/>
      <c r="T13" s="65"/>
      <c r="U13" s="5">
        <f>Август!Q13-Июль!Q13</f>
        <v>2</v>
      </c>
    </row>
    <row r="14" spans="1:21" s="16" customFormat="1" x14ac:dyDescent="0.25">
      <c r="A14" s="82" t="s">
        <v>10</v>
      </c>
      <c r="B14" s="30">
        <f>C14+D14+E14+F14</f>
        <v>10373</v>
      </c>
      <c r="C14" s="3"/>
      <c r="D14" s="3"/>
      <c r="E14" s="3">
        <v>7</v>
      </c>
      <c r="F14" s="31">
        <v>10366</v>
      </c>
      <c r="G14" s="30">
        <f t="shared" si="6"/>
        <v>1915</v>
      </c>
      <c r="H14" s="3"/>
      <c r="I14" s="3">
        <v>7</v>
      </c>
      <c r="J14" s="3">
        <v>243</v>
      </c>
      <c r="K14" s="31">
        <v>1665</v>
      </c>
      <c r="L14" s="30">
        <f t="shared" si="7"/>
        <v>604</v>
      </c>
      <c r="M14" s="3"/>
      <c r="N14" s="3"/>
      <c r="O14" s="3"/>
      <c r="P14" s="31">
        <v>604</v>
      </c>
      <c r="Q14" s="43">
        <f t="shared" si="1"/>
        <v>12892</v>
      </c>
      <c r="R14" s="66"/>
      <c r="S14" s="57"/>
      <c r="T14" s="117"/>
      <c r="U14" s="5">
        <f>Август!Q14-Июль!Q14</f>
        <v>-4</v>
      </c>
    </row>
    <row r="15" spans="1:21" s="5" customFormat="1" x14ac:dyDescent="0.25">
      <c r="A15" s="81" t="s">
        <v>11</v>
      </c>
      <c r="B15" s="25">
        <f t="shared" ref="B15:P15" si="8">B16+B17</f>
        <v>15856</v>
      </c>
      <c r="C15" s="1">
        <f t="shared" si="8"/>
        <v>0</v>
      </c>
      <c r="D15" s="1">
        <f t="shared" si="8"/>
        <v>0</v>
      </c>
      <c r="E15" s="1">
        <f t="shared" si="8"/>
        <v>5</v>
      </c>
      <c r="F15" s="26">
        <f t="shared" si="8"/>
        <v>15851</v>
      </c>
      <c r="G15" s="25">
        <f t="shared" si="8"/>
        <v>2046</v>
      </c>
      <c r="H15" s="1">
        <f t="shared" si="8"/>
        <v>0</v>
      </c>
      <c r="I15" s="1">
        <f t="shared" si="8"/>
        <v>0</v>
      </c>
      <c r="J15" s="1">
        <f t="shared" si="8"/>
        <v>230</v>
      </c>
      <c r="K15" s="26">
        <f t="shared" si="8"/>
        <v>1816</v>
      </c>
      <c r="L15" s="25">
        <f t="shared" si="8"/>
        <v>656</v>
      </c>
      <c r="M15" s="1">
        <f t="shared" si="8"/>
        <v>0</v>
      </c>
      <c r="N15" s="1">
        <f t="shared" si="8"/>
        <v>0</v>
      </c>
      <c r="O15" s="1">
        <f t="shared" si="8"/>
        <v>4</v>
      </c>
      <c r="P15" s="26">
        <f t="shared" si="8"/>
        <v>652</v>
      </c>
      <c r="Q15" s="41">
        <f t="shared" si="1"/>
        <v>18558</v>
      </c>
      <c r="R15" s="63"/>
      <c r="S15" s="116"/>
      <c r="T15" s="117"/>
      <c r="U15" s="5">
        <f>Август!Q15-Июль!Q15</f>
        <v>5</v>
      </c>
    </row>
    <row r="16" spans="1:21" s="6" customFormat="1" x14ac:dyDescent="0.25">
      <c r="A16" s="80" t="s">
        <v>12</v>
      </c>
      <c r="B16" s="27">
        <f>C16+D16+E16+F16</f>
        <v>2952</v>
      </c>
      <c r="C16" s="17"/>
      <c r="D16" s="17"/>
      <c r="E16" s="17">
        <v>5</v>
      </c>
      <c r="F16" s="28">
        <v>2947</v>
      </c>
      <c r="G16" s="27">
        <f t="shared" ref="G16:G20" si="9">H16+I16+J16+K16</f>
        <v>790</v>
      </c>
      <c r="H16" s="17"/>
      <c r="I16" s="17"/>
      <c r="J16" s="17">
        <v>124</v>
      </c>
      <c r="K16" s="28">
        <v>666</v>
      </c>
      <c r="L16" s="27">
        <f t="shared" ref="L16:L20" si="10">M16+N16+O16+P16</f>
        <v>352</v>
      </c>
      <c r="M16" s="17"/>
      <c r="N16" s="17"/>
      <c r="O16" s="17">
        <v>4</v>
      </c>
      <c r="P16" s="28">
        <v>348</v>
      </c>
      <c r="Q16" s="42">
        <f t="shared" si="1"/>
        <v>4094</v>
      </c>
      <c r="R16" s="63"/>
      <c r="S16" s="53"/>
      <c r="T16" s="65"/>
      <c r="U16" s="5">
        <f>Август!Q16-Июль!Q16</f>
        <v>2</v>
      </c>
    </row>
    <row r="17" spans="1:21" s="6" customFormat="1" x14ac:dyDescent="0.25">
      <c r="A17" s="83" t="s">
        <v>13</v>
      </c>
      <c r="B17" s="27">
        <f>C17+D17+E17+F17</f>
        <v>12904</v>
      </c>
      <c r="C17" s="17"/>
      <c r="D17" s="17"/>
      <c r="E17" s="17"/>
      <c r="F17" s="28">
        <v>12904</v>
      </c>
      <c r="G17" s="27">
        <f t="shared" si="9"/>
        <v>1256</v>
      </c>
      <c r="H17" s="17"/>
      <c r="I17" s="17"/>
      <c r="J17" s="17">
        <v>106</v>
      </c>
      <c r="K17" s="28">
        <v>1150</v>
      </c>
      <c r="L17" s="27">
        <f t="shared" si="10"/>
        <v>304</v>
      </c>
      <c r="M17" s="17"/>
      <c r="N17" s="17"/>
      <c r="O17" s="17"/>
      <c r="P17" s="28">
        <v>304</v>
      </c>
      <c r="Q17" s="42">
        <f t="shared" si="1"/>
        <v>14464</v>
      </c>
      <c r="R17" s="63"/>
      <c r="S17" s="53"/>
      <c r="T17" s="65"/>
      <c r="U17" s="5">
        <f>Август!Q17-Июль!Q17</f>
        <v>3</v>
      </c>
    </row>
    <row r="18" spans="1:21" s="7" customFormat="1" x14ac:dyDescent="0.25">
      <c r="A18" s="82" t="s">
        <v>14</v>
      </c>
      <c r="B18" s="30">
        <f t="shared" ref="B18:B22" si="11">C18+D18+E18+F18</f>
        <v>17842</v>
      </c>
      <c r="C18" s="1"/>
      <c r="D18" s="1"/>
      <c r="E18" s="1">
        <v>5</v>
      </c>
      <c r="F18" s="26">
        <v>17837</v>
      </c>
      <c r="G18" s="30">
        <f t="shared" si="9"/>
        <v>2079</v>
      </c>
      <c r="H18" s="1">
        <v>1</v>
      </c>
      <c r="I18" s="1">
        <v>2</v>
      </c>
      <c r="J18" s="1">
        <v>99</v>
      </c>
      <c r="K18" s="26">
        <v>1977</v>
      </c>
      <c r="L18" s="30">
        <f t="shared" si="10"/>
        <v>147</v>
      </c>
      <c r="M18" s="1"/>
      <c r="N18" s="1"/>
      <c r="O18" s="1"/>
      <c r="P18" s="26">
        <v>147</v>
      </c>
      <c r="Q18" s="43">
        <f t="shared" si="1"/>
        <v>20068</v>
      </c>
      <c r="R18" s="63"/>
      <c r="S18" s="57"/>
      <c r="T18" s="117"/>
      <c r="U18" s="5">
        <f>Август!Q18-Июль!Q18</f>
        <v>38</v>
      </c>
    </row>
    <row r="19" spans="1:21" s="16" customFormat="1" x14ac:dyDescent="0.25">
      <c r="A19" s="82" t="s">
        <v>15</v>
      </c>
      <c r="B19" s="30">
        <f t="shared" si="11"/>
        <v>14706</v>
      </c>
      <c r="C19" s="3"/>
      <c r="D19" s="3"/>
      <c r="E19" s="3">
        <v>6</v>
      </c>
      <c r="F19" s="31">
        <v>14700</v>
      </c>
      <c r="G19" s="30">
        <f t="shared" si="9"/>
        <v>1500</v>
      </c>
      <c r="H19" s="3"/>
      <c r="I19" s="3"/>
      <c r="J19" s="3">
        <v>29</v>
      </c>
      <c r="K19" s="31">
        <v>1471</v>
      </c>
      <c r="L19" s="30">
        <f t="shared" si="10"/>
        <v>745</v>
      </c>
      <c r="M19" s="3"/>
      <c r="N19" s="3"/>
      <c r="O19" s="3"/>
      <c r="P19" s="31">
        <v>745</v>
      </c>
      <c r="Q19" s="43">
        <f t="shared" si="1"/>
        <v>16951</v>
      </c>
      <c r="R19" s="66"/>
      <c r="S19" s="145" t="s">
        <v>79</v>
      </c>
      <c r="T19" s="117"/>
      <c r="U19" s="5">
        <f>Август!Q19-Июль!Q19</f>
        <v>15</v>
      </c>
    </row>
    <row r="20" spans="1:21" s="7" customFormat="1" x14ac:dyDescent="0.25">
      <c r="A20" s="81" t="s">
        <v>16</v>
      </c>
      <c r="B20" s="30">
        <f t="shared" si="11"/>
        <v>13257</v>
      </c>
      <c r="C20" s="3"/>
      <c r="D20" s="3"/>
      <c r="E20" s="3">
        <v>2</v>
      </c>
      <c r="F20" s="31">
        <v>13255</v>
      </c>
      <c r="G20" s="30">
        <f t="shared" si="9"/>
        <v>1189</v>
      </c>
      <c r="H20" s="1"/>
      <c r="I20" s="1"/>
      <c r="J20" s="1">
        <v>122</v>
      </c>
      <c r="K20" s="26">
        <v>1067</v>
      </c>
      <c r="L20" s="30">
        <f t="shared" si="10"/>
        <v>267</v>
      </c>
      <c r="M20" s="1"/>
      <c r="N20" s="1"/>
      <c r="O20" s="1"/>
      <c r="P20" s="26">
        <v>267</v>
      </c>
      <c r="Q20" s="43">
        <f t="shared" si="1"/>
        <v>14713</v>
      </c>
      <c r="R20" s="69"/>
      <c r="S20" s="57"/>
      <c r="T20" s="117"/>
      <c r="U20" s="5">
        <f>Август!Q20-Июль!Q20</f>
        <v>6</v>
      </c>
    </row>
    <row r="21" spans="1:21" s="7" customFormat="1" x14ac:dyDescent="0.25">
      <c r="A21" s="81" t="s">
        <v>17</v>
      </c>
      <c r="B21" s="30">
        <f t="shared" si="11"/>
        <v>4759</v>
      </c>
      <c r="C21" s="1"/>
      <c r="D21" s="1"/>
      <c r="E21" s="1"/>
      <c r="F21" s="26">
        <v>4759</v>
      </c>
      <c r="G21" s="30">
        <f>H21+I21+J21+K21</f>
        <v>619</v>
      </c>
      <c r="H21" s="1"/>
      <c r="I21" s="1"/>
      <c r="J21" s="1">
        <v>11</v>
      </c>
      <c r="K21" s="26">
        <v>608</v>
      </c>
      <c r="L21" s="30">
        <f>M21+N21+O21+P21</f>
        <v>259</v>
      </c>
      <c r="M21" s="1"/>
      <c r="N21" s="1"/>
      <c r="O21" s="1"/>
      <c r="P21" s="26">
        <v>259</v>
      </c>
      <c r="Q21" s="43">
        <f t="shared" si="1"/>
        <v>5637</v>
      </c>
      <c r="R21" s="69"/>
      <c r="S21" s="57"/>
      <c r="T21" s="117"/>
      <c r="U21" s="5">
        <f>Август!Q21-Июль!Q21</f>
        <v>10</v>
      </c>
    </row>
    <row r="22" spans="1:21" s="7" customFormat="1" x14ac:dyDescent="0.25">
      <c r="A22" s="81" t="s">
        <v>18</v>
      </c>
      <c r="B22" s="30">
        <f t="shared" si="11"/>
        <v>1241</v>
      </c>
      <c r="C22" s="1"/>
      <c r="D22" s="1"/>
      <c r="E22" s="1"/>
      <c r="F22" s="26">
        <v>1241</v>
      </c>
      <c r="G22" s="30">
        <f t="shared" ref="G22" si="12">H22+I22+J22+K22</f>
        <v>241</v>
      </c>
      <c r="H22" s="1"/>
      <c r="I22" s="1"/>
      <c r="J22" s="1">
        <v>7</v>
      </c>
      <c r="K22" s="26">
        <v>234</v>
      </c>
      <c r="L22" s="30">
        <f t="shared" ref="L22" si="13">M22+N22+O22+P22</f>
        <v>100</v>
      </c>
      <c r="M22" s="1"/>
      <c r="N22" s="1"/>
      <c r="O22" s="1"/>
      <c r="P22" s="26">
        <v>100</v>
      </c>
      <c r="Q22" s="43">
        <f t="shared" si="1"/>
        <v>1582</v>
      </c>
      <c r="R22" s="69"/>
      <c r="S22" s="57"/>
      <c r="T22" s="117"/>
      <c r="U22" s="5">
        <f>Август!Q22-Июль!Q22</f>
        <v>2</v>
      </c>
    </row>
    <row r="23" spans="1:21" ht="16.5" thickBot="1" x14ac:dyDescent="0.3">
      <c r="A23" s="84" t="s">
        <v>24</v>
      </c>
      <c r="B23" s="32">
        <f>B5+B8+B11+B14+B15+B18+B19+B20+B21+B22</f>
        <v>140278</v>
      </c>
      <c r="C23" s="33">
        <f t="shared" ref="C23:O23" si="14">C5+C8+C11+C14+C15+C18+C19+C20+C21+C22</f>
        <v>0</v>
      </c>
      <c r="D23" s="33">
        <f t="shared" si="14"/>
        <v>0</v>
      </c>
      <c r="E23" s="33">
        <f t="shared" si="14"/>
        <v>188</v>
      </c>
      <c r="F23" s="34">
        <f t="shared" si="14"/>
        <v>140090</v>
      </c>
      <c r="G23" s="32">
        <f t="shared" si="14"/>
        <v>19789</v>
      </c>
      <c r="H23" s="33">
        <f t="shared" si="14"/>
        <v>1</v>
      </c>
      <c r="I23" s="33">
        <f t="shared" si="14"/>
        <v>27</v>
      </c>
      <c r="J23" s="33">
        <f t="shared" si="14"/>
        <v>1742</v>
      </c>
      <c r="K23" s="34">
        <f t="shared" si="14"/>
        <v>18019</v>
      </c>
      <c r="L23" s="32">
        <f t="shared" si="14"/>
        <v>7252</v>
      </c>
      <c r="M23" s="33">
        <f t="shared" si="14"/>
        <v>0</v>
      </c>
      <c r="N23" s="33">
        <f t="shared" si="14"/>
        <v>0</v>
      </c>
      <c r="O23" s="33">
        <f t="shared" si="14"/>
        <v>4</v>
      </c>
      <c r="P23" s="34">
        <f>P5+P8+P11+P14+P15+P18+P19+P20+P21+P22</f>
        <v>7248</v>
      </c>
      <c r="Q23" s="44">
        <f>G23+B23+L23</f>
        <v>167319</v>
      </c>
      <c r="R23" s="70"/>
      <c r="S23" s="74"/>
      <c r="T23" s="75"/>
      <c r="U23" s="5">
        <f>Август!Q23-Июль!Q23</f>
        <v>204</v>
      </c>
    </row>
    <row r="24" spans="1:21" x14ac:dyDescent="0.25">
      <c r="B24"/>
      <c r="Q24" s="51">
        <f>Q23-K23-J23-I23-H23-F23-E23-D23-C23-M23-N23-O23-P23</f>
        <v>0</v>
      </c>
      <c r="S24" s="21"/>
    </row>
    <row r="26" spans="1:21" x14ac:dyDescent="0.25">
      <c r="B26">
        <f>B23-Июль!B23</f>
        <v>162</v>
      </c>
      <c r="C26">
        <f>C23-Июль!C23</f>
        <v>0</v>
      </c>
      <c r="D26">
        <f>D23-Июль!D23</f>
        <v>0</v>
      </c>
      <c r="E26">
        <f>E23-Июль!E23</f>
        <v>4</v>
      </c>
      <c r="F26">
        <f>F23-Июль!F23</f>
        <v>158</v>
      </c>
      <c r="G26">
        <f>G23-Июль!G23</f>
        <v>44</v>
      </c>
      <c r="H26">
        <f>H23-Июль!H23</f>
        <v>0</v>
      </c>
      <c r="I26">
        <f>I23-Июль!I23</f>
        <v>-1</v>
      </c>
      <c r="J26">
        <f>J23-Июль!J23</f>
        <v>7</v>
      </c>
      <c r="K26">
        <f>K23-Июль!K23</f>
        <v>38</v>
      </c>
      <c r="L26">
        <f>L23-Июль!L23</f>
        <v>-2</v>
      </c>
      <c r="M26">
        <f>M23-Июль!M23</f>
        <v>0</v>
      </c>
      <c r="N26">
        <f>N23-Июль!N23</f>
        <v>0</v>
      </c>
      <c r="O26">
        <f>O23-Июль!O23</f>
        <v>0</v>
      </c>
      <c r="P26">
        <f>P23-Июль!P23</f>
        <v>-2</v>
      </c>
      <c r="Q26">
        <f>Q23-Июль!Q23</f>
        <v>204</v>
      </c>
    </row>
  </sheetData>
  <mergeCells count="6">
    <mergeCell ref="R1:T3"/>
    <mergeCell ref="Q1:Q4"/>
    <mergeCell ref="A1:A4"/>
    <mergeCell ref="B1:F3"/>
    <mergeCell ref="G1:K3"/>
    <mergeCell ref="L1:P3"/>
  </mergeCells>
  <conditionalFormatting sqref="B5:B12 G5:G12 G19:G21 B19:B21 B23 G23 G14:G17 B14:B17">
    <cfRule type="cellIs" dxfId="61" priority="15" operator="equal">
      <formula>0</formula>
    </cfRule>
  </conditionalFormatting>
  <conditionalFormatting sqref="Q5:Q12 Q19:Q21 Q23 Q14:Q17">
    <cfRule type="cellIs" dxfId="60" priority="14" operator="equal">
      <formula>0</formula>
    </cfRule>
  </conditionalFormatting>
  <conditionalFormatting sqref="L5:L12 L19:L21 L23 L14:L17">
    <cfRule type="cellIs" dxfId="59" priority="13" operator="equal">
      <formula>0</formula>
    </cfRule>
  </conditionalFormatting>
  <conditionalFormatting sqref="B18 G18">
    <cfRule type="cellIs" dxfId="58" priority="12" operator="equal">
      <formula>0</formula>
    </cfRule>
  </conditionalFormatting>
  <conditionalFormatting sqref="Q18">
    <cfRule type="cellIs" dxfId="57" priority="11" operator="equal">
      <formula>0</formula>
    </cfRule>
  </conditionalFormatting>
  <conditionalFormatting sqref="L18">
    <cfRule type="cellIs" dxfId="56" priority="10" operator="equal">
      <formula>0</formula>
    </cfRule>
  </conditionalFormatting>
  <conditionalFormatting sqref="B22 G22">
    <cfRule type="cellIs" dxfId="55" priority="9" operator="equal">
      <formula>0</formula>
    </cfRule>
  </conditionalFormatting>
  <conditionalFormatting sqref="Q22">
    <cfRule type="cellIs" dxfId="54" priority="8" operator="equal">
      <formula>0</formula>
    </cfRule>
  </conditionalFormatting>
  <conditionalFormatting sqref="L22">
    <cfRule type="cellIs" dxfId="53" priority="7" operator="equal">
      <formula>0</formula>
    </cfRule>
  </conditionalFormatting>
  <conditionalFormatting sqref="B13 G13">
    <cfRule type="cellIs" dxfId="52" priority="6" operator="equal">
      <formula>0</formula>
    </cfRule>
  </conditionalFormatting>
  <conditionalFormatting sqref="Q13">
    <cfRule type="cellIs" dxfId="51" priority="5" operator="equal">
      <formula>0</formula>
    </cfRule>
  </conditionalFormatting>
  <conditionalFormatting sqref="L13">
    <cfRule type="cellIs" dxfId="50" priority="4" operator="equal">
      <formula>0</formula>
    </cfRule>
  </conditionalFormatting>
  <pageMargins left="0.25" right="0.25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 по году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2023-01-10T01:20:18Z</dcterms:modified>
</cp:coreProperties>
</file>