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DCFC83F6-099C-46F2-891C-D8EF5ACB77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D28" i="1"/>
  <c r="D6" i="1"/>
  <c r="D14" i="1" l="1"/>
  <c r="J14" i="1"/>
  <c r="N20" i="1"/>
  <c r="N16" i="1"/>
  <c r="M14" i="1"/>
  <c r="P6" i="1"/>
  <c r="K12" i="1"/>
  <c r="J6" i="1"/>
  <c r="H16" i="1" l="1"/>
  <c r="H20" i="1"/>
  <c r="H7" i="1"/>
  <c r="H14" i="1"/>
  <c r="G6" i="1"/>
  <c r="F6" i="1"/>
  <c r="L14" i="1"/>
  <c r="L6" i="1"/>
  <c r="I14" i="1"/>
  <c r="C14" i="1"/>
  <c r="C6" i="1"/>
  <c r="K9" i="1" l="1"/>
  <c r="H12" i="1"/>
  <c r="H11" i="1"/>
  <c r="E19" i="1" l="1"/>
  <c r="K23" i="1" l="1"/>
  <c r="E26" i="1" l="1"/>
  <c r="N19" i="1"/>
  <c r="K19" i="1"/>
  <c r="K16" i="1"/>
  <c r="N10" i="1" l="1"/>
  <c r="K10" i="1"/>
  <c r="H10" i="1"/>
  <c r="H9" i="1"/>
  <c r="E10" i="1" l="1"/>
  <c r="E9" i="1"/>
  <c r="N23" i="1" l="1"/>
  <c r="E23" i="1"/>
  <c r="K21" i="1"/>
  <c r="E21" i="1"/>
  <c r="K20" i="1"/>
  <c r="E20" i="1"/>
  <c r="K17" i="1"/>
  <c r="E17" i="1"/>
  <c r="E16" i="1"/>
  <c r="N15" i="1"/>
  <c r="K15" i="1"/>
  <c r="E15" i="1"/>
  <c r="O14" i="1"/>
  <c r="N14" i="1"/>
  <c r="K14" i="1"/>
  <c r="E14" i="1"/>
  <c r="N11" i="1"/>
  <c r="K11" i="1"/>
  <c r="E11" i="1"/>
  <c r="N8" i="1"/>
  <c r="K8" i="1"/>
  <c r="H8" i="1"/>
  <c r="E8" i="1"/>
  <c r="N7" i="1"/>
  <c r="K7" i="1"/>
  <c r="E7" i="1"/>
  <c r="O6" i="1"/>
  <c r="N6" i="1"/>
  <c r="K6" i="1"/>
  <c r="H6" i="1"/>
  <c r="E6" i="1"/>
</calcChain>
</file>

<file path=xl/sharedStrings.xml><?xml version="1.0" encoding="utf-8"?>
<sst xmlns="http://schemas.openxmlformats.org/spreadsheetml/2006/main" count="99" uniqueCount="47">
  <si>
    <t>N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</si>
  <si>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</si>
  <si>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</si>
  <si>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</si>
  <si>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</si>
  <si>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</si>
  <si>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</si>
  <si>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Динамика изменения показателя, %</t>
  </si>
  <si>
    <t>Всего обращений потребителей, в том числе:</t>
  </si>
  <si>
    <t>-</t>
  </si>
  <si>
    <t>1.1.</t>
  </si>
  <si>
    <t>оказание услуг по передаче электрической энергии</t>
  </si>
  <si>
    <t>1.2.</t>
  </si>
  <si>
    <t>осуществление технологического присоединения</t>
  </si>
  <si>
    <t>1.3.</t>
  </si>
  <si>
    <t>коммерческий учет электрической энергии</t>
  </si>
  <si>
    <t>1.4.</t>
  </si>
  <si>
    <t>качество обслуживания</t>
  </si>
  <si>
    <t>1.5.</t>
  </si>
  <si>
    <t>техническое обслуживание электросетевых объектов</t>
  </si>
  <si>
    <t>1.6.</t>
  </si>
  <si>
    <t>прочее (указать)</t>
  </si>
  <si>
    <t>Жалобы</t>
  </si>
  <si>
    <t>2.1.</t>
  </si>
  <si>
    <t>оказание услуг по передаче электрической энергии, в том числе:</t>
  </si>
  <si>
    <t>2.2.</t>
  </si>
  <si>
    <t>качество услуг по передаче электрической энергии</t>
  </si>
  <si>
    <t>2.3.</t>
  </si>
  <si>
    <t>качество электрической энергии</t>
  </si>
  <si>
    <t>2.4.</t>
  </si>
  <si>
    <t>2.5.</t>
  </si>
  <si>
    <t>2.6.</t>
  </si>
  <si>
    <t>2.7.</t>
  </si>
  <si>
    <t>техническое обслуживание объектов электросетевого хозяйства</t>
  </si>
  <si>
    <t>2.8.</t>
  </si>
  <si>
    <t>Заявка на оказание услуг</t>
  </si>
  <si>
    <t>3.1.</t>
  </si>
  <si>
    <t>по технологическому присоединению</t>
  </si>
  <si>
    <t>3.2.</t>
  </si>
  <si>
    <t>на заключение договора на оказание услуг по передаче электрической энергии</t>
  </si>
  <si>
    <t>3.3.</t>
  </si>
  <si>
    <t>организация коммерческого учета электрической энергии</t>
  </si>
  <si>
    <t>3.4.</t>
  </si>
  <si>
    <t>АУП</t>
  </si>
  <si>
    <t xml:space="preserve"> </t>
  </si>
  <si>
    <t xml:space="preserve">Категории обращений потребителей </t>
  </si>
  <si>
    <t>отчетный период: 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</si>
</sst>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2" fontId="1" fillId="0" borderId="5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164" fontId="0" fillId="0" borderId="0" xfId="0" applyNumberFormat="1"/>
    <xf numFmtId="0" fontId="1" fillId="3" borderId="4" xfId="0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0" fontId="0" fillId="3" borderId="0" xfId="0" applyFill="1"/>
    <xf numFmtId="49" fontId="4" fillId="3" borderId="5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8"/>
  <sheetViews>
    <sheetView tabSelected="1" workbookViewId="0">
      <selection activeCell="C1" sqref="C1"/>
    </sheetView>
  </sheetViews>
  <sheetFormatPr defaultRowHeight="15" x14ac:dyDescent="0.25"/>
  <cols>
    <col min="1" max="1" width="6" customWidth="1"/>
    <col min="2" max="2" width="33.5703125" customWidth="1"/>
    <col min="3" max="4" width="11.28515625" customWidth="1"/>
    <col min="5" max="5" width="17.28515625" style="14" customWidth="1"/>
    <col min="6" max="7" width="11" customWidth="1"/>
    <col min="8" max="8" width="12.5703125" customWidth="1"/>
    <col min="9" max="10" width="11" customWidth="1"/>
    <col min="11" max="11" width="12.5703125" customWidth="1"/>
    <col min="12" max="13" width="11" customWidth="1"/>
    <col min="14" max="14" width="12.5703125" customWidth="1"/>
    <col min="15" max="16" width="11.28515625" customWidth="1"/>
    <col min="17" max="17" width="12.5703125" customWidth="1"/>
  </cols>
  <sheetData>
    <row r="1" spans="1:17" ht="15.75" thickBot="1" x14ac:dyDescent="0.3">
      <c r="B1" s="37" t="s">
        <v>46</v>
      </c>
    </row>
    <row r="2" spans="1:17" ht="15.75" thickBot="1" x14ac:dyDescent="0.3">
      <c r="A2" s="30" t="s">
        <v>0</v>
      </c>
      <c r="B2" s="32" t="s">
        <v>45</v>
      </c>
      <c r="C2" s="34" t="s">
        <v>1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</row>
    <row r="3" spans="1:17" ht="26.25" customHeight="1" thickBot="1" x14ac:dyDescent="0.3">
      <c r="A3" s="31"/>
      <c r="B3" s="33"/>
      <c r="C3" s="34" t="s">
        <v>2</v>
      </c>
      <c r="D3" s="35"/>
      <c r="E3" s="36"/>
      <c r="F3" s="34" t="s">
        <v>3</v>
      </c>
      <c r="G3" s="35"/>
      <c r="H3" s="36"/>
      <c r="I3" s="34" t="s">
        <v>4</v>
      </c>
      <c r="J3" s="35"/>
      <c r="K3" s="36"/>
      <c r="L3" s="34" t="s">
        <v>5</v>
      </c>
      <c r="M3" s="35"/>
      <c r="N3" s="36"/>
      <c r="O3" s="34" t="s">
        <v>6</v>
      </c>
      <c r="P3" s="35"/>
      <c r="Q3" s="36"/>
    </row>
    <row r="4" spans="1:17" ht="39" thickBot="1" x14ac:dyDescent="0.3">
      <c r="A4" s="1"/>
      <c r="B4" s="2" t="s">
        <v>43</v>
      </c>
      <c r="C4" s="3">
        <v>2022</v>
      </c>
      <c r="D4" s="3">
        <v>2023</v>
      </c>
      <c r="E4" s="4" t="s">
        <v>7</v>
      </c>
      <c r="F4" s="3">
        <v>2022</v>
      </c>
      <c r="G4" s="3">
        <v>2023</v>
      </c>
      <c r="H4" s="3" t="s">
        <v>7</v>
      </c>
      <c r="I4" s="3">
        <v>2022</v>
      </c>
      <c r="J4" s="3">
        <v>2023</v>
      </c>
      <c r="K4" s="3" t="s">
        <v>7</v>
      </c>
      <c r="L4" s="3">
        <v>2022</v>
      </c>
      <c r="M4" s="3">
        <v>2023</v>
      </c>
      <c r="N4" s="3" t="s">
        <v>7</v>
      </c>
      <c r="O4" s="3">
        <v>2022</v>
      </c>
      <c r="P4" s="3">
        <v>2023</v>
      </c>
      <c r="Q4" s="3" t="s">
        <v>7</v>
      </c>
    </row>
    <row r="5" spans="1:17" ht="15.75" thickBot="1" x14ac:dyDescent="0.3">
      <c r="A5" s="5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  <c r="Q5" s="3">
        <v>17</v>
      </c>
    </row>
    <row r="6" spans="1:17" s="19" customFormat="1" ht="26.25" thickBot="1" x14ac:dyDescent="0.3">
      <c r="A6" s="23">
        <v>1</v>
      </c>
      <c r="B6" s="24" t="s">
        <v>8</v>
      </c>
      <c r="C6" s="25">
        <f>C7+C8+C9+C10+C11+C12</f>
        <v>820</v>
      </c>
      <c r="D6" s="25">
        <f>D7+D8+D9+D10+D11+D12</f>
        <v>455</v>
      </c>
      <c r="E6" s="26">
        <f>(D6-C6)/C6</f>
        <v>-0.4451219512195122</v>
      </c>
      <c r="F6" s="25">
        <f>F7+F8+F9+F10+F11+F12</f>
        <v>5981</v>
      </c>
      <c r="G6" s="25">
        <f>G7+G8+G9+G10+G11+G12</f>
        <v>12360</v>
      </c>
      <c r="H6" s="26">
        <f t="shared" ref="H6:H12" si="0">(G6-F6)/F6</f>
        <v>1.0665440561778967</v>
      </c>
      <c r="I6" s="25">
        <v>1110</v>
      </c>
      <c r="J6" s="25">
        <f>J7+J8+J9+J10+J11+J12</f>
        <v>947</v>
      </c>
      <c r="K6" s="26">
        <f>(J6-I6)/I6</f>
        <v>-0.14684684684684685</v>
      </c>
      <c r="L6" s="25">
        <f>L7+L8+L9+L10+L11+L12</f>
        <v>18</v>
      </c>
      <c r="M6" s="25">
        <v>247</v>
      </c>
      <c r="N6" s="26">
        <f>(M6-L6)/L6</f>
        <v>12.722222222222221</v>
      </c>
      <c r="O6" s="25">
        <f>SUM(O7:O12)</f>
        <v>0</v>
      </c>
      <c r="P6" s="25">
        <f>P7+P8+P9+P10+P11+P12</f>
        <v>0</v>
      </c>
      <c r="Q6" s="26" t="s">
        <v>9</v>
      </c>
    </row>
    <row r="7" spans="1:17" ht="26.25" thickBot="1" x14ac:dyDescent="0.3">
      <c r="A7" s="8" t="s">
        <v>10</v>
      </c>
      <c r="B7" s="2" t="s">
        <v>11</v>
      </c>
      <c r="C7" s="3">
        <v>51</v>
      </c>
      <c r="D7" s="3">
        <v>198</v>
      </c>
      <c r="E7" s="4">
        <f t="shared" ref="E7:E23" si="1">(D7-C7)/C7</f>
        <v>2.8823529411764706</v>
      </c>
      <c r="F7" s="3">
        <v>4700</v>
      </c>
      <c r="G7" s="3">
        <v>9477</v>
      </c>
      <c r="H7" s="4">
        <f>(G7-F7)/F7</f>
        <v>1.0163829787234042</v>
      </c>
      <c r="I7" s="3">
        <v>329</v>
      </c>
      <c r="J7" s="3">
        <v>444</v>
      </c>
      <c r="K7" s="4">
        <f t="shared" ref="K7:K17" si="2">(J7-I7)/I7</f>
        <v>0.34954407294832829</v>
      </c>
      <c r="L7" s="3">
        <v>4</v>
      </c>
      <c r="M7" s="3">
        <v>192</v>
      </c>
      <c r="N7" s="4">
        <f t="shared" ref="N7:N15" si="3">(M7-L7)/L7</f>
        <v>47</v>
      </c>
      <c r="O7" s="3">
        <v>0</v>
      </c>
      <c r="P7" s="3">
        <v>0</v>
      </c>
      <c r="Q7" s="4" t="s">
        <v>9</v>
      </c>
    </row>
    <row r="8" spans="1:17" ht="26.25" thickBot="1" x14ac:dyDescent="0.3">
      <c r="A8" s="9" t="s">
        <v>12</v>
      </c>
      <c r="B8" s="10" t="s">
        <v>13</v>
      </c>
      <c r="C8" s="11">
        <v>237</v>
      </c>
      <c r="D8" s="11">
        <v>170</v>
      </c>
      <c r="E8" s="4">
        <f t="shared" si="1"/>
        <v>-0.28270042194092826</v>
      </c>
      <c r="F8" s="3">
        <v>417</v>
      </c>
      <c r="G8" s="3">
        <v>538</v>
      </c>
      <c r="H8" s="4">
        <f t="shared" si="0"/>
        <v>0.29016786570743403</v>
      </c>
      <c r="I8" s="27">
        <v>216</v>
      </c>
      <c r="J8" s="27">
        <v>156</v>
      </c>
      <c r="K8" s="4">
        <f>(J8-I8)/I8</f>
        <v>-0.27777777777777779</v>
      </c>
      <c r="L8" s="3">
        <v>3</v>
      </c>
      <c r="M8" s="3">
        <v>2</v>
      </c>
      <c r="N8" s="4">
        <f t="shared" si="3"/>
        <v>-0.33333333333333331</v>
      </c>
      <c r="O8" s="3">
        <v>0</v>
      </c>
      <c r="P8" s="3">
        <v>0</v>
      </c>
      <c r="Q8" s="4" t="s">
        <v>9</v>
      </c>
    </row>
    <row r="9" spans="1:17" ht="26.25" thickBot="1" x14ac:dyDescent="0.3">
      <c r="A9" s="12" t="s">
        <v>14</v>
      </c>
      <c r="B9" s="13" t="s">
        <v>15</v>
      </c>
      <c r="C9" s="3">
        <v>33</v>
      </c>
      <c r="D9" s="3">
        <v>30</v>
      </c>
      <c r="E9" s="4">
        <f>(D9-C9)/C9</f>
        <v>-9.0909090909090912E-2</v>
      </c>
      <c r="F9" s="3">
        <v>69</v>
      </c>
      <c r="G9" s="3">
        <v>100</v>
      </c>
      <c r="H9" s="4">
        <f t="shared" si="0"/>
        <v>0.44927536231884058</v>
      </c>
      <c r="I9" s="3">
        <v>69</v>
      </c>
      <c r="J9" s="3">
        <v>85</v>
      </c>
      <c r="K9" s="4">
        <f>(J9-I9)/I9</f>
        <v>0.2318840579710145</v>
      </c>
      <c r="L9" s="3">
        <v>1</v>
      </c>
      <c r="M9" s="3">
        <v>0</v>
      </c>
      <c r="N9" s="4" t="s">
        <v>9</v>
      </c>
      <c r="O9" s="3">
        <v>0</v>
      </c>
      <c r="P9" s="3">
        <v>0</v>
      </c>
      <c r="Q9" s="4" t="s">
        <v>9</v>
      </c>
    </row>
    <row r="10" spans="1:17" ht="15.75" thickBot="1" x14ac:dyDescent="0.3">
      <c r="A10" s="12" t="s">
        <v>16</v>
      </c>
      <c r="B10" s="13" t="s">
        <v>17</v>
      </c>
      <c r="C10" s="3">
        <v>219</v>
      </c>
      <c r="D10" s="3">
        <v>24</v>
      </c>
      <c r="E10" s="4">
        <f>(D10-C10)/C10</f>
        <v>-0.8904109589041096</v>
      </c>
      <c r="F10" s="3">
        <v>1</v>
      </c>
      <c r="G10" s="3">
        <v>4</v>
      </c>
      <c r="H10" s="4">
        <f t="shared" si="0"/>
        <v>3</v>
      </c>
      <c r="I10" s="3">
        <v>177</v>
      </c>
      <c r="J10" s="3">
        <v>146</v>
      </c>
      <c r="K10" s="4">
        <f>(J10-I10)/I10</f>
        <v>-0.1751412429378531</v>
      </c>
      <c r="L10" s="3">
        <v>1</v>
      </c>
      <c r="M10" s="3">
        <v>0</v>
      </c>
      <c r="N10" s="4">
        <f>(M10-L10)/L10</f>
        <v>-1</v>
      </c>
      <c r="O10" s="3">
        <v>0</v>
      </c>
      <c r="P10" s="3">
        <v>0</v>
      </c>
      <c r="Q10" s="4" t="s">
        <v>9</v>
      </c>
    </row>
    <row r="11" spans="1:17" ht="26.25" thickBot="1" x14ac:dyDescent="0.3">
      <c r="A11" s="12" t="s">
        <v>18</v>
      </c>
      <c r="B11" s="13" t="s">
        <v>19</v>
      </c>
      <c r="C11" s="3">
        <v>280</v>
      </c>
      <c r="D11" s="3">
        <v>21</v>
      </c>
      <c r="E11" s="4">
        <f t="shared" si="1"/>
        <v>-0.92500000000000004</v>
      </c>
      <c r="F11" s="3">
        <v>227</v>
      </c>
      <c r="G11" s="3">
        <v>1200</v>
      </c>
      <c r="H11" s="4">
        <f t="shared" si="0"/>
        <v>4.286343612334802</v>
      </c>
      <c r="I11" s="3">
        <v>140</v>
      </c>
      <c r="J11" s="3">
        <v>94</v>
      </c>
      <c r="K11" s="4">
        <f t="shared" si="2"/>
        <v>-0.32857142857142857</v>
      </c>
      <c r="L11" s="3">
        <v>8</v>
      </c>
      <c r="M11" s="3">
        <v>7</v>
      </c>
      <c r="N11" s="4">
        <f t="shared" si="3"/>
        <v>-0.125</v>
      </c>
      <c r="O11" s="3">
        <v>0</v>
      </c>
      <c r="P11" s="3">
        <v>0</v>
      </c>
      <c r="Q11" s="4" t="s">
        <v>9</v>
      </c>
    </row>
    <row r="12" spans="1:17" ht="15.75" thickBot="1" x14ac:dyDescent="0.3">
      <c r="A12" s="12" t="s">
        <v>20</v>
      </c>
      <c r="B12" s="13" t="s">
        <v>21</v>
      </c>
      <c r="C12" s="3">
        <v>0</v>
      </c>
      <c r="D12" s="3">
        <v>12</v>
      </c>
      <c r="E12" s="4" t="s">
        <v>9</v>
      </c>
      <c r="F12" s="3">
        <v>567</v>
      </c>
      <c r="G12" s="3">
        <v>1041</v>
      </c>
      <c r="H12" s="4">
        <f t="shared" si="0"/>
        <v>0.83597883597883593</v>
      </c>
      <c r="I12" s="3">
        <v>179</v>
      </c>
      <c r="J12" s="3">
        <v>22</v>
      </c>
      <c r="K12" s="4">
        <f t="shared" si="2"/>
        <v>-0.87709497206703912</v>
      </c>
      <c r="L12" s="3">
        <v>1</v>
      </c>
      <c r="M12" s="3">
        <v>6</v>
      </c>
      <c r="N12" s="4" t="s">
        <v>9</v>
      </c>
      <c r="O12" s="3">
        <v>0</v>
      </c>
      <c r="P12" s="3">
        <v>0</v>
      </c>
      <c r="Q12" s="4" t="s">
        <v>9</v>
      </c>
    </row>
    <row r="13" spans="1:17" s="19" customFormat="1" ht="15.75" thickBot="1" x14ac:dyDescent="0.3">
      <c r="A13" s="20">
        <v>2</v>
      </c>
      <c r="B13" s="21" t="s">
        <v>22</v>
      </c>
      <c r="C13" s="22"/>
      <c r="D13" s="22"/>
      <c r="E13" s="18"/>
      <c r="F13" s="22" t="s">
        <v>44</v>
      </c>
      <c r="G13" s="22"/>
      <c r="H13" s="18"/>
      <c r="I13" s="22" t="s">
        <v>44</v>
      </c>
      <c r="J13" s="22"/>
      <c r="K13" s="18"/>
      <c r="L13" s="22"/>
      <c r="M13" s="22"/>
      <c r="N13" s="18"/>
      <c r="O13" s="22"/>
      <c r="P13" s="22"/>
      <c r="Q13" s="18"/>
    </row>
    <row r="14" spans="1:17" ht="26.25" thickBot="1" x14ac:dyDescent="0.3">
      <c r="A14" s="9" t="s">
        <v>23</v>
      </c>
      <c r="B14" s="10" t="s">
        <v>24</v>
      </c>
      <c r="C14" s="6">
        <f>C15+C16+C17+C18+C19+C20+C21</f>
        <v>261</v>
      </c>
      <c r="D14" s="6">
        <f>D16+D15</f>
        <v>198</v>
      </c>
      <c r="E14" s="7">
        <f t="shared" si="1"/>
        <v>-0.2413793103448276</v>
      </c>
      <c r="F14" s="6">
        <v>24</v>
      </c>
      <c r="G14" s="6">
        <f>G15+G16</f>
        <v>78</v>
      </c>
      <c r="H14" s="4">
        <f>(G14-F14)/F14</f>
        <v>2.25</v>
      </c>
      <c r="I14" s="6">
        <f>I15+I16+I17+I18+I19+I20+I21</f>
        <v>704</v>
      </c>
      <c r="J14" s="6">
        <f>J15+J16</f>
        <v>9</v>
      </c>
      <c r="K14" s="7">
        <f t="shared" si="2"/>
        <v>-0.98721590909090906</v>
      </c>
      <c r="L14" s="6">
        <f>L15+L16+L17+L18+L19+L20+L21</f>
        <v>10</v>
      </c>
      <c r="M14" s="6">
        <f>M15+M16</f>
        <v>191</v>
      </c>
      <c r="N14" s="7">
        <f t="shared" si="3"/>
        <v>18.100000000000001</v>
      </c>
      <c r="O14" s="6">
        <f>SUM(O15:O21)</f>
        <v>0</v>
      </c>
      <c r="P14" s="6">
        <v>0</v>
      </c>
      <c r="Q14" s="7" t="s">
        <v>9</v>
      </c>
    </row>
    <row r="15" spans="1:17" ht="26.25" thickBot="1" x14ac:dyDescent="0.3">
      <c r="A15" s="12" t="s">
        <v>25</v>
      </c>
      <c r="B15" s="13" t="s">
        <v>26</v>
      </c>
      <c r="C15" s="3">
        <v>23</v>
      </c>
      <c r="D15" s="3">
        <v>62</v>
      </c>
      <c r="E15" s="4">
        <f t="shared" si="1"/>
        <v>1.6956521739130435</v>
      </c>
      <c r="F15" s="3">
        <v>0</v>
      </c>
      <c r="G15" s="3">
        <v>1</v>
      </c>
      <c r="H15" s="4" t="s">
        <v>9</v>
      </c>
      <c r="I15" s="3">
        <v>211</v>
      </c>
      <c r="J15" s="3">
        <v>2</v>
      </c>
      <c r="K15" s="4">
        <f t="shared" si="2"/>
        <v>-0.99052132701421802</v>
      </c>
      <c r="L15" s="3">
        <v>4</v>
      </c>
      <c r="M15" s="3">
        <v>49</v>
      </c>
      <c r="N15" s="4">
        <f t="shared" si="3"/>
        <v>11.25</v>
      </c>
      <c r="O15" s="3">
        <v>0</v>
      </c>
      <c r="P15" s="3">
        <v>0</v>
      </c>
      <c r="Q15" s="4" t="s">
        <v>9</v>
      </c>
    </row>
    <row r="16" spans="1:17" ht="15.75" thickBot="1" x14ac:dyDescent="0.3">
      <c r="A16" s="12" t="s">
        <v>27</v>
      </c>
      <c r="B16" s="13" t="s">
        <v>28</v>
      </c>
      <c r="C16" s="3">
        <v>118</v>
      </c>
      <c r="D16" s="3">
        <v>136</v>
      </c>
      <c r="E16" s="4">
        <f t="shared" si="1"/>
        <v>0.15254237288135594</v>
      </c>
      <c r="F16" s="3">
        <v>54</v>
      </c>
      <c r="G16" s="3">
        <v>77</v>
      </c>
      <c r="H16" s="4">
        <f t="shared" ref="H16:H20" si="4">(G16-F16)/F16</f>
        <v>0.42592592592592593</v>
      </c>
      <c r="I16" s="3">
        <v>273</v>
      </c>
      <c r="J16" s="3">
        <v>7</v>
      </c>
      <c r="K16" s="4">
        <f>(J16-I16)/I16</f>
        <v>-0.97435897435897434</v>
      </c>
      <c r="L16" s="3">
        <v>3</v>
      </c>
      <c r="M16" s="3">
        <v>142</v>
      </c>
      <c r="N16" s="4">
        <f>(M16-L16)/L16</f>
        <v>46.333333333333336</v>
      </c>
      <c r="O16" s="3">
        <v>0</v>
      </c>
      <c r="P16" s="3">
        <v>0</v>
      </c>
      <c r="Q16" s="4" t="s">
        <v>9</v>
      </c>
    </row>
    <row r="17" spans="1:18" ht="26.25" thickBot="1" x14ac:dyDescent="0.3">
      <c r="A17" s="9" t="s">
        <v>29</v>
      </c>
      <c r="B17" s="10" t="s">
        <v>13</v>
      </c>
      <c r="C17" s="27">
        <v>4</v>
      </c>
      <c r="D17" s="27">
        <v>0</v>
      </c>
      <c r="E17" s="4">
        <f t="shared" si="1"/>
        <v>-1</v>
      </c>
      <c r="F17" s="3">
        <v>0</v>
      </c>
      <c r="G17" s="3">
        <v>0</v>
      </c>
      <c r="H17" s="4" t="s">
        <v>9</v>
      </c>
      <c r="I17" s="27">
        <v>18</v>
      </c>
      <c r="J17" s="27">
        <v>26</v>
      </c>
      <c r="K17" s="4">
        <f t="shared" si="2"/>
        <v>0.44444444444444442</v>
      </c>
      <c r="L17" s="3">
        <v>0</v>
      </c>
      <c r="M17" s="3">
        <v>2</v>
      </c>
      <c r="N17" s="4">
        <v>1</v>
      </c>
      <c r="O17" s="3">
        <v>0</v>
      </c>
      <c r="P17" s="3">
        <v>0</v>
      </c>
      <c r="Q17" s="4" t="s">
        <v>9</v>
      </c>
      <c r="R17" s="29"/>
    </row>
    <row r="18" spans="1:18" ht="26.25" thickBot="1" x14ac:dyDescent="0.3">
      <c r="A18" s="12" t="s">
        <v>30</v>
      </c>
      <c r="B18" s="13" t="s">
        <v>15</v>
      </c>
      <c r="C18" s="3">
        <v>6</v>
      </c>
      <c r="D18" s="3">
        <v>0</v>
      </c>
      <c r="E18" s="4" t="s">
        <v>9</v>
      </c>
      <c r="F18" s="3">
        <v>0</v>
      </c>
      <c r="G18" s="3">
        <v>0</v>
      </c>
      <c r="H18" s="4" t="s">
        <v>9</v>
      </c>
      <c r="I18" s="3">
        <v>14</v>
      </c>
      <c r="J18" s="3" t="s">
        <v>9</v>
      </c>
      <c r="K18" s="4" t="s">
        <v>9</v>
      </c>
      <c r="L18" s="3">
        <v>0</v>
      </c>
      <c r="M18" s="3">
        <v>0</v>
      </c>
      <c r="N18" s="4" t="s">
        <v>9</v>
      </c>
      <c r="O18" s="3">
        <v>0</v>
      </c>
      <c r="P18" s="3">
        <v>0</v>
      </c>
      <c r="Q18" s="4" t="s">
        <v>9</v>
      </c>
    </row>
    <row r="19" spans="1:18" ht="15.75" thickBot="1" x14ac:dyDescent="0.3">
      <c r="A19" s="12" t="s">
        <v>31</v>
      </c>
      <c r="B19" s="13" t="s">
        <v>17</v>
      </c>
      <c r="C19" s="3">
        <v>25</v>
      </c>
      <c r="D19" s="3">
        <v>24</v>
      </c>
      <c r="E19" s="4">
        <f>(D19-C19)/C19</f>
        <v>-0.04</v>
      </c>
      <c r="F19" s="3">
        <v>0</v>
      </c>
      <c r="G19" s="3">
        <v>0</v>
      </c>
      <c r="H19" s="4" t="s">
        <v>9</v>
      </c>
      <c r="I19" s="3">
        <v>49</v>
      </c>
      <c r="J19" s="3">
        <v>0</v>
      </c>
      <c r="K19" s="4">
        <f>(J19-I19)/I19</f>
        <v>-1</v>
      </c>
      <c r="L19" s="3">
        <v>1</v>
      </c>
      <c r="M19" s="3">
        <v>0</v>
      </c>
      <c r="N19" s="4">
        <f>(M19-L19)/L19</f>
        <v>-1</v>
      </c>
      <c r="O19" s="3">
        <v>0</v>
      </c>
      <c r="P19" s="3">
        <v>0</v>
      </c>
      <c r="Q19" s="4" t="s">
        <v>9</v>
      </c>
      <c r="R19" s="29"/>
    </row>
    <row r="20" spans="1:18" ht="26.25" thickBot="1" x14ac:dyDescent="0.3">
      <c r="A20" s="12" t="s">
        <v>32</v>
      </c>
      <c r="B20" s="13" t="s">
        <v>33</v>
      </c>
      <c r="C20" s="3">
        <v>16</v>
      </c>
      <c r="D20" s="3">
        <v>21</v>
      </c>
      <c r="E20" s="4">
        <f t="shared" si="1"/>
        <v>0.3125</v>
      </c>
      <c r="F20" s="3">
        <v>3</v>
      </c>
      <c r="G20" s="3">
        <v>3</v>
      </c>
      <c r="H20" s="4">
        <f t="shared" si="4"/>
        <v>0</v>
      </c>
      <c r="I20" s="3">
        <v>54</v>
      </c>
      <c r="J20" s="3">
        <v>6</v>
      </c>
      <c r="K20" s="4">
        <f>(J20-I20)/I20</f>
        <v>-0.88888888888888884</v>
      </c>
      <c r="L20" s="3">
        <v>2</v>
      </c>
      <c r="M20" s="3">
        <v>6</v>
      </c>
      <c r="N20" s="4">
        <f>(M20-L20)/L20</f>
        <v>2</v>
      </c>
      <c r="O20" s="3">
        <v>0</v>
      </c>
      <c r="P20" s="3">
        <v>0</v>
      </c>
      <c r="Q20" s="4" t="s">
        <v>9</v>
      </c>
    </row>
    <row r="21" spans="1:18" ht="15.75" thickBot="1" x14ac:dyDescent="0.3">
      <c r="A21" s="12" t="s">
        <v>34</v>
      </c>
      <c r="B21" s="13" t="s">
        <v>21</v>
      </c>
      <c r="C21" s="3">
        <v>69</v>
      </c>
      <c r="D21" s="3">
        <v>12</v>
      </c>
      <c r="E21" s="4">
        <f t="shared" si="1"/>
        <v>-0.82608695652173914</v>
      </c>
      <c r="F21" s="3">
        <v>0</v>
      </c>
      <c r="G21" s="3">
        <v>2</v>
      </c>
      <c r="H21" s="4" t="s">
        <v>9</v>
      </c>
      <c r="I21" s="3">
        <v>85</v>
      </c>
      <c r="J21" s="3">
        <v>4</v>
      </c>
      <c r="K21" s="4">
        <f>(J21-I21)/I21</f>
        <v>-0.95294117647058818</v>
      </c>
      <c r="L21" s="3">
        <v>0</v>
      </c>
      <c r="M21" s="3">
        <v>4</v>
      </c>
      <c r="N21" s="4" t="s">
        <v>9</v>
      </c>
      <c r="O21" s="3">
        <v>0</v>
      </c>
      <c r="P21" s="3">
        <v>0</v>
      </c>
      <c r="Q21" s="4" t="s">
        <v>9</v>
      </c>
    </row>
    <row r="22" spans="1:18" s="19" customFormat="1" ht="15.75" thickBot="1" x14ac:dyDescent="0.3">
      <c r="A22" s="16">
        <v>3</v>
      </c>
      <c r="B22" s="17" t="s">
        <v>35</v>
      </c>
      <c r="C22" s="15"/>
      <c r="D22" s="15"/>
      <c r="E22" s="18"/>
      <c r="F22" s="15"/>
      <c r="G22" s="15"/>
      <c r="H22" s="18"/>
      <c r="I22" s="15"/>
      <c r="J22" s="15"/>
      <c r="K22" s="18"/>
      <c r="L22" s="15"/>
      <c r="M22" s="15"/>
      <c r="N22" s="18"/>
      <c r="O22" s="15"/>
      <c r="P22" s="15"/>
      <c r="Q22" s="18"/>
    </row>
    <row r="23" spans="1:18" ht="15.75" thickBot="1" x14ac:dyDescent="0.3">
      <c r="A23" s="9" t="s">
        <v>36</v>
      </c>
      <c r="B23" s="10" t="s">
        <v>37</v>
      </c>
      <c r="C23" s="6">
        <v>183</v>
      </c>
      <c r="D23" s="28">
        <v>170</v>
      </c>
      <c r="E23" s="7">
        <f t="shared" si="1"/>
        <v>-7.1038251366120214E-2</v>
      </c>
      <c r="F23" s="6">
        <v>0</v>
      </c>
      <c r="G23" s="6">
        <v>0</v>
      </c>
      <c r="H23" s="7" t="s">
        <v>9</v>
      </c>
      <c r="I23" s="28">
        <v>7911</v>
      </c>
      <c r="J23" s="28">
        <v>5567</v>
      </c>
      <c r="K23" s="7">
        <f>(J23-I23)/I23</f>
        <v>-0.29629629629629628</v>
      </c>
      <c r="L23" s="6">
        <v>14</v>
      </c>
      <c r="M23" s="6">
        <v>0</v>
      </c>
      <c r="N23" s="7">
        <f>(M23-L23)/L23</f>
        <v>-1</v>
      </c>
      <c r="O23" s="6">
        <v>0</v>
      </c>
      <c r="P23" s="6">
        <v>0</v>
      </c>
      <c r="Q23" s="7" t="s">
        <v>9</v>
      </c>
    </row>
    <row r="24" spans="1:18" ht="39" thickBot="1" x14ac:dyDescent="0.3">
      <c r="A24" s="8" t="s">
        <v>38</v>
      </c>
      <c r="B24" s="2" t="s">
        <v>39</v>
      </c>
      <c r="C24" s="3">
        <v>0</v>
      </c>
      <c r="D24" s="3">
        <v>0</v>
      </c>
      <c r="E24" s="4" t="s">
        <v>9</v>
      </c>
      <c r="F24" s="3">
        <v>0</v>
      </c>
      <c r="G24" s="3">
        <v>0</v>
      </c>
      <c r="H24" s="4" t="s">
        <v>9</v>
      </c>
      <c r="I24" s="3">
        <v>1</v>
      </c>
      <c r="J24" s="3">
        <v>0</v>
      </c>
      <c r="K24" s="4" t="s">
        <v>9</v>
      </c>
      <c r="L24" s="3">
        <v>0</v>
      </c>
      <c r="M24" s="3">
        <v>0</v>
      </c>
      <c r="N24" s="4" t="s">
        <v>9</v>
      </c>
      <c r="O24" s="3">
        <v>0</v>
      </c>
      <c r="P24" s="3">
        <v>0</v>
      </c>
      <c r="Q24" s="4" t="s">
        <v>9</v>
      </c>
    </row>
    <row r="25" spans="1:18" ht="26.25" thickBot="1" x14ac:dyDescent="0.3">
      <c r="A25" s="8" t="s">
        <v>40</v>
      </c>
      <c r="B25" s="2" t="s">
        <v>41</v>
      </c>
      <c r="C25" s="3">
        <v>0</v>
      </c>
      <c r="D25" s="3"/>
      <c r="E25" s="4" t="s">
        <v>9</v>
      </c>
      <c r="F25" s="3">
        <v>0</v>
      </c>
      <c r="G25" s="3">
        <v>0</v>
      </c>
      <c r="H25" s="4" t="s">
        <v>9</v>
      </c>
      <c r="I25" s="3">
        <v>0</v>
      </c>
      <c r="J25" s="3">
        <v>0</v>
      </c>
      <c r="K25" s="4"/>
      <c r="L25" s="3">
        <v>0</v>
      </c>
      <c r="M25" s="3">
        <v>0</v>
      </c>
      <c r="N25" s="4" t="s">
        <v>9</v>
      </c>
      <c r="O25" s="3">
        <v>4</v>
      </c>
      <c r="P25" s="3">
        <v>0</v>
      </c>
      <c r="Q25" s="4" t="s">
        <v>9</v>
      </c>
    </row>
    <row r="26" spans="1:18" ht="15.75" thickBot="1" x14ac:dyDescent="0.3">
      <c r="A26" s="8" t="s">
        <v>42</v>
      </c>
      <c r="B26" s="2" t="s">
        <v>21</v>
      </c>
      <c r="C26" s="3">
        <v>168</v>
      </c>
      <c r="D26" s="3">
        <v>75</v>
      </c>
      <c r="E26" s="4">
        <f>(D26-C26)/C26</f>
        <v>-0.5535714285714286</v>
      </c>
      <c r="F26" s="3">
        <v>0</v>
      </c>
      <c r="G26" s="3">
        <v>0</v>
      </c>
      <c r="H26" s="4" t="s">
        <v>9</v>
      </c>
      <c r="I26" s="3">
        <v>65</v>
      </c>
      <c r="J26" s="3">
        <v>0</v>
      </c>
      <c r="K26" s="4" t="s">
        <v>9</v>
      </c>
      <c r="L26" s="3">
        <v>14</v>
      </c>
      <c r="M26" s="3">
        <v>0</v>
      </c>
      <c r="N26" s="4" t="s">
        <v>9</v>
      </c>
      <c r="O26" s="3">
        <v>0</v>
      </c>
      <c r="P26" s="3">
        <v>0</v>
      </c>
      <c r="Q26" s="4" t="s">
        <v>9</v>
      </c>
    </row>
    <row r="28" spans="1:18" x14ac:dyDescent="0.25">
      <c r="D28">
        <f>198+D19+D20+D21</f>
        <v>255</v>
      </c>
    </row>
  </sheetData>
  <mergeCells count="8">
    <mergeCell ref="A2:A3"/>
    <mergeCell ref="B2:B3"/>
    <mergeCell ref="C2:Q2"/>
    <mergeCell ref="C3:E3"/>
    <mergeCell ref="F3:H3"/>
    <mergeCell ref="I3:K3"/>
    <mergeCell ref="L3:N3"/>
    <mergeCell ref="O3:Q3"/>
  </mergeCells>
  <pageMargins left="0.25" right="0.25" top="0.75" bottom="0.75" header="0.3" footer="0.3"/>
  <pageSetup paperSize="9" scale="65" orientation="landscape" r:id="rId1"/>
  <ignoredErrors>
    <ignoredError sqref="E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2024-02-26T07:38:18Z</dcterms:modified>
</cp:coreProperties>
</file>