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C1A9DD7B-6629-4E4F-B42D-5F34865043E0}" xr6:coauthVersionLast="47" xr6:coauthVersionMax="47" xr10:uidLastSave="{00000000-0000-0000-0000-000000000000}"/>
  <bookViews>
    <workbookView xWindow="-120" yWindow="-120" windowWidth="29040" windowHeight="15840" tabRatio="707" xr2:uid="{00000000-000D-0000-FFFF-FFFF00000000}"/>
  </bookViews>
  <sheets>
    <sheet name="Свод по году" sheetId="9" r:id="rId1"/>
    <sheet name="Январь" sheetId="1" state="hidden" r:id="rId2"/>
    <sheet name="Февраль" sheetId="2" state="hidden" r:id="rId3"/>
    <sheet name="Март" sheetId="3" state="hidden" r:id="rId4"/>
    <sheet name="Апрель" sheetId="4" state="hidden" r:id="rId5"/>
    <sheet name="май" sheetId="5" state="hidden" r:id="rId6"/>
    <sheet name="июнь" sheetId="6" state="hidden" r:id="rId7"/>
    <sheet name="Июль" sheetId="7" state="hidden" r:id="rId8"/>
    <sheet name="Август" sheetId="8" state="hidden" r:id="rId9"/>
    <sheet name="сентябрь" sheetId="10" state="hidden" r:id="rId10"/>
    <sheet name="октябрь" sheetId="11" state="hidden" r:id="rId11"/>
    <sheet name="ноябрь" sheetId="12" state="hidden" r:id="rId12"/>
    <sheet name="декабрь" sheetId="13" state="hidden" r:id="rId13"/>
  </sheets>
  <definedNames>
    <definedName name="_xlnm._FilterDatabase" localSheetId="2" hidden="1">Февраль!$A$4:$N$20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3" l="1"/>
  <c r="F13" i="13"/>
  <c r="H13" i="13"/>
  <c r="I13" i="13"/>
  <c r="J13" i="13"/>
  <c r="K13" i="13"/>
  <c r="O13" i="13"/>
  <c r="P13" i="13"/>
  <c r="P7" i="13"/>
  <c r="O7" i="13"/>
  <c r="K7" i="13"/>
  <c r="J7" i="13"/>
  <c r="I7" i="13"/>
  <c r="H7" i="13"/>
  <c r="F7" i="13"/>
  <c r="E7" i="13"/>
  <c r="M7" i="13"/>
  <c r="N7" i="13"/>
  <c r="M13" i="13"/>
  <c r="N13" i="13"/>
  <c r="L7" i="13" l="1"/>
  <c r="G7" i="13"/>
  <c r="L13" i="13"/>
  <c r="G13" i="13"/>
  <c r="P13" i="12"/>
  <c r="O13" i="12"/>
  <c r="K13" i="12"/>
  <c r="J13" i="12"/>
  <c r="I13" i="12"/>
  <c r="H13" i="12"/>
  <c r="F13" i="12"/>
  <c r="E13" i="12"/>
  <c r="E21" i="12" s="1"/>
  <c r="P7" i="12"/>
  <c r="O7" i="12"/>
  <c r="K7" i="12"/>
  <c r="J7" i="12"/>
  <c r="I7" i="12"/>
  <c r="H7" i="12"/>
  <c r="F7" i="12"/>
  <c r="E7" i="12"/>
  <c r="E21" i="11" l="1"/>
  <c r="B8" i="13" l="1"/>
  <c r="G8" i="13"/>
  <c r="L8" i="13"/>
  <c r="B9" i="13"/>
  <c r="G9" i="13"/>
  <c r="L9" i="13"/>
  <c r="B8" i="12"/>
  <c r="G8" i="12"/>
  <c r="L8" i="12"/>
  <c r="B9" i="12"/>
  <c r="G9" i="12"/>
  <c r="L9" i="12"/>
  <c r="B8" i="11"/>
  <c r="G8" i="11"/>
  <c r="L8" i="11"/>
  <c r="B9" i="11"/>
  <c r="G9" i="11"/>
  <c r="L9" i="11"/>
  <c r="B11" i="8"/>
  <c r="Q8" i="13" l="1"/>
  <c r="Q9" i="11"/>
  <c r="Q8" i="11"/>
  <c r="Q9" i="13"/>
  <c r="Q9" i="12"/>
  <c r="Q8" i="12"/>
  <c r="P7" i="1"/>
  <c r="U8" i="12" l="1"/>
  <c r="U9" i="12"/>
  <c r="U8" i="13"/>
  <c r="U9" i="13"/>
  <c r="B5" i="1"/>
  <c r="G5" i="1"/>
  <c r="L5" i="1"/>
  <c r="B6" i="1"/>
  <c r="G6" i="1"/>
  <c r="L6" i="1"/>
  <c r="B5" i="13"/>
  <c r="G5" i="13"/>
  <c r="L5" i="13"/>
  <c r="B6" i="13"/>
  <c r="G6" i="13"/>
  <c r="L6" i="13"/>
  <c r="B5" i="12"/>
  <c r="G5" i="12"/>
  <c r="L5" i="12"/>
  <c r="B6" i="12"/>
  <c r="G6" i="12"/>
  <c r="L6" i="12"/>
  <c r="B5" i="11"/>
  <c r="G5" i="11"/>
  <c r="L5" i="11"/>
  <c r="B6" i="11"/>
  <c r="G6" i="11"/>
  <c r="L6" i="11"/>
  <c r="B5" i="10"/>
  <c r="G5" i="10"/>
  <c r="L5" i="10"/>
  <c r="B6" i="10"/>
  <c r="G6" i="10"/>
  <c r="L6" i="10"/>
  <c r="B5" i="8"/>
  <c r="G5" i="8"/>
  <c r="L5" i="8"/>
  <c r="B6" i="8"/>
  <c r="G6" i="8"/>
  <c r="L6" i="8"/>
  <c r="B5" i="7"/>
  <c r="G5" i="7"/>
  <c r="L5" i="7"/>
  <c r="B6" i="7"/>
  <c r="G6" i="7"/>
  <c r="L6" i="7"/>
  <c r="B5" i="6"/>
  <c r="G5" i="6"/>
  <c r="L5" i="6"/>
  <c r="B6" i="6"/>
  <c r="G6" i="6"/>
  <c r="L6" i="6"/>
  <c r="B5" i="5"/>
  <c r="G5" i="5"/>
  <c r="L5" i="5"/>
  <c r="B6" i="5"/>
  <c r="G6" i="5"/>
  <c r="L6" i="5"/>
  <c r="B5" i="4"/>
  <c r="G5" i="4"/>
  <c r="L5" i="4"/>
  <c r="B6" i="4"/>
  <c r="G6" i="4"/>
  <c r="L6" i="4"/>
  <c r="B5" i="3"/>
  <c r="G5" i="3"/>
  <c r="L5" i="3"/>
  <c r="B6" i="3"/>
  <c r="G6" i="3"/>
  <c r="L6" i="3"/>
  <c r="B5" i="2"/>
  <c r="G5" i="2"/>
  <c r="L5" i="2"/>
  <c r="B6" i="2"/>
  <c r="G6" i="2"/>
  <c r="L6" i="2"/>
  <c r="B8" i="1"/>
  <c r="G8" i="1"/>
  <c r="L8" i="1"/>
  <c r="B9" i="1"/>
  <c r="G9" i="1"/>
  <c r="L9" i="1"/>
  <c r="B8" i="10"/>
  <c r="G8" i="10"/>
  <c r="L8" i="10"/>
  <c r="B9" i="10"/>
  <c r="G9" i="10"/>
  <c r="L9" i="10"/>
  <c r="B8" i="8"/>
  <c r="G8" i="8"/>
  <c r="L8" i="8"/>
  <c r="B9" i="8"/>
  <c r="G9" i="8"/>
  <c r="L9" i="8"/>
  <c r="B8" i="7"/>
  <c r="G8" i="7"/>
  <c r="L8" i="7"/>
  <c r="B9" i="7"/>
  <c r="G9" i="7"/>
  <c r="L9" i="7"/>
  <c r="B8" i="6"/>
  <c r="G8" i="6"/>
  <c r="L8" i="6"/>
  <c r="B9" i="6"/>
  <c r="G9" i="6"/>
  <c r="L9" i="6"/>
  <c r="B8" i="5"/>
  <c r="G8" i="5"/>
  <c r="L8" i="5"/>
  <c r="B9" i="5"/>
  <c r="G9" i="5"/>
  <c r="L9" i="5"/>
  <c r="B8" i="4"/>
  <c r="G8" i="4"/>
  <c r="L8" i="4"/>
  <c r="B9" i="4"/>
  <c r="G9" i="4"/>
  <c r="L9" i="4"/>
  <c r="B8" i="3"/>
  <c r="G8" i="3"/>
  <c r="L8" i="3"/>
  <c r="B9" i="3"/>
  <c r="G9" i="3"/>
  <c r="L9" i="3"/>
  <c r="B8" i="2"/>
  <c r="G8" i="2"/>
  <c r="L8" i="2"/>
  <c r="B9" i="2"/>
  <c r="G9" i="2"/>
  <c r="L9" i="2"/>
  <c r="B10" i="1"/>
  <c r="B10" i="13"/>
  <c r="B10" i="12"/>
  <c r="B10" i="11"/>
  <c r="B10" i="10"/>
  <c r="B10" i="8"/>
  <c r="B10" i="7"/>
  <c r="B10" i="6"/>
  <c r="B10" i="5"/>
  <c r="B10" i="4"/>
  <c r="B10" i="3"/>
  <c r="B10" i="2"/>
  <c r="R22" i="5" l="1"/>
  <c r="G10" i="10" l="1"/>
  <c r="Q6" i="2" l="1"/>
  <c r="L20" i="1"/>
  <c r="G20" i="1"/>
  <c r="B20" i="1"/>
  <c r="L19" i="1"/>
  <c r="G19" i="1"/>
  <c r="B19" i="1"/>
  <c r="L18" i="1"/>
  <c r="G18" i="1"/>
  <c r="B18" i="1"/>
  <c r="L17" i="1"/>
  <c r="G17" i="1"/>
  <c r="B17" i="1"/>
  <c r="L16" i="1"/>
  <c r="G16" i="1"/>
  <c r="B16" i="1"/>
  <c r="L15" i="1"/>
  <c r="G15" i="1"/>
  <c r="B15" i="1"/>
  <c r="L14" i="1"/>
  <c r="G14" i="1"/>
  <c r="B14" i="1"/>
  <c r="P13" i="1"/>
  <c r="P21" i="1" s="1"/>
  <c r="O13" i="1"/>
  <c r="N13" i="1"/>
  <c r="M13" i="1"/>
  <c r="K13" i="1"/>
  <c r="J13" i="1"/>
  <c r="I13" i="1"/>
  <c r="H13" i="1"/>
  <c r="F13" i="1"/>
  <c r="E13" i="1"/>
  <c r="D13" i="1"/>
  <c r="C13" i="1"/>
  <c r="L12" i="1"/>
  <c r="G12" i="1"/>
  <c r="B12" i="1"/>
  <c r="L11" i="1"/>
  <c r="G11" i="1"/>
  <c r="B11" i="1"/>
  <c r="L10" i="1"/>
  <c r="G10" i="1"/>
  <c r="O7" i="1"/>
  <c r="N7" i="1"/>
  <c r="N21" i="1" s="1"/>
  <c r="M7" i="1"/>
  <c r="M21" i="1" s="1"/>
  <c r="K7" i="1"/>
  <c r="K21" i="1" s="1"/>
  <c r="J7" i="1"/>
  <c r="J21" i="1" s="1"/>
  <c r="I7" i="1"/>
  <c r="I21" i="1" s="1"/>
  <c r="H7" i="1"/>
  <c r="F7" i="1"/>
  <c r="E7" i="1"/>
  <c r="D7" i="1"/>
  <c r="D21" i="1" s="1"/>
  <c r="C7" i="1"/>
  <c r="C21" i="1" s="1"/>
  <c r="L20" i="2"/>
  <c r="G20" i="2"/>
  <c r="B20" i="2"/>
  <c r="L19" i="2"/>
  <c r="G19" i="2"/>
  <c r="B19" i="2"/>
  <c r="L18" i="2"/>
  <c r="G18" i="2"/>
  <c r="B18" i="2"/>
  <c r="L17" i="2"/>
  <c r="G17" i="2"/>
  <c r="B17" i="2"/>
  <c r="L16" i="2"/>
  <c r="G16" i="2"/>
  <c r="B16" i="2"/>
  <c r="L15" i="2"/>
  <c r="G15" i="2"/>
  <c r="B15" i="2"/>
  <c r="L14" i="2"/>
  <c r="G14" i="2"/>
  <c r="B14" i="2"/>
  <c r="P13" i="2"/>
  <c r="O13" i="2"/>
  <c r="N13" i="2"/>
  <c r="M13" i="2"/>
  <c r="K13" i="2"/>
  <c r="J13" i="2"/>
  <c r="I13" i="2"/>
  <c r="H13" i="2"/>
  <c r="F13" i="2"/>
  <c r="E13" i="2"/>
  <c r="D13" i="2"/>
  <c r="C13" i="2"/>
  <c r="L12" i="2"/>
  <c r="G12" i="2"/>
  <c r="B12" i="2"/>
  <c r="L11" i="2"/>
  <c r="G11" i="2"/>
  <c r="B11" i="2"/>
  <c r="L10" i="2"/>
  <c r="G10" i="2"/>
  <c r="P7" i="2"/>
  <c r="P21" i="2" s="1"/>
  <c r="O7" i="2"/>
  <c r="O21" i="2" s="1"/>
  <c r="N7" i="2"/>
  <c r="M7" i="2"/>
  <c r="K7" i="2"/>
  <c r="J7" i="2"/>
  <c r="I7" i="2"/>
  <c r="I21" i="2" s="1"/>
  <c r="H7" i="2"/>
  <c r="H21" i="2" s="1"/>
  <c r="F7" i="2"/>
  <c r="F21" i="2" s="1"/>
  <c r="E7" i="2"/>
  <c r="E21" i="2" s="1"/>
  <c r="D7" i="2"/>
  <c r="C7" i="2"/>
  <c r="L20" i="3"/>
  <c r="G20" i="3"/>
  <c r="B20" i="3"/>
  <c r="L19" i="3"/>
  <c r="G19" i="3"/>
  <c r="B19" i="3"/>
  <c r="L18" i="3"/>
  <c r="G18" i="3"/>
  <c r="B18" i="3"/>
  <c r="L17" i="3"/>
  <c r="G17" i="3"/>
  <c r="B17" i="3"/>
  <c r="L16" i="3"/>
  <c r="G16" i="3"/>
  <c r="B16" i="3"/>
  <c r="L15" i="3"/>
  <c r="G15" i="3"/>
  <c r="B15" i="3"/>
  <c r="L14" i="3"/>
  <c r="G14" i="3"/>
  <c r="B14" i="3"/>
  <c r="P13" i="3"/>
  <c r="O13" i="3"/>
  <c r="N13" i="3"/>
  <c r="M13" i="3"/>
  <c r="K13" i="3"/>
  <c r="J13" i="3"/>
  <c r="I13" i="3"/>
  <c r="H13" i="3"/>
  <c r="F13" i="3"/>
  <c r="E13" i="3"/>
  <c r="D13" i="3"/>
  <c r="C13" i="3"/>
  <c r="L12" i="3"/>
  <c r="G12" i="3"/>
  <c r="B12" i="3"/>
  <c r="L11" i="3"/>
  <c r="G11" i="3"/>
  <c r="B11" i="3"/>
  <c r="L10" i="3"/>
  <c r="G10" i="3"/>
  <c r="P7" i="3"/>
  <c r="O7" i="3"/>
  <c r="O21" i="3" s="1"/>
  <c r="N7" i="3"/>
  <c r="N21" i="3" s="1"/>
  <c r="M7" i="3"/>
  <c r="M21" i="3" s="1"/>
  <c r="K7" i="3"/>
  <c r="K21" i="3" s="1"/>
  <c r="J7" i="3"/>
  <c r="I7" i="3"/>
  <c r="H7" i="3"/>
  <c r="F7" i="3"/>
  <c r="E7" i="3"/>
  <c r="E21" i="3" s="1"/>
  <c r="D7" i="3"/>
  <c r="D21" i="3" s="1"/>
  <c r="C7" i="3"/>
  <c r="C21" i="3" s="1"/>
  <c r="L20" i="4"/>
  <c r="G20" i="4"/>
  <c r="B20" i="4"/>
  <c r="L19" i="4"/>
  <c r="G19" i="4"/>
  <c r="B19" i="4"/>
  <c r="L18" i="4"/>
  <c r="G18" i="4"/>
  <c r="B18" i="4"/>
  <c r="L17" i="4"/>
  <c r="G17" i="4"/>
  <c r="B17" i="4"/>
  <c r="L16" i="4"/>
  <c r="G16" i="4"/>
  <c r="B16" i="4"/>
  <c r="L15" i="4"/>
  <c r="G15" i="4"/>
  <c r="B15" i="4"/>
  <c r="L14" i="4"/>
  <c r="G14" i="4"/>
  <c r="B14" i="4"/>
  <c r="P13" i="4"/>
  <c r="O13" i="4"/>
  <c r="N13" i="4"/>
  <c r="M13" i="4"/>
  <c r="K13" i="4"/>
  <c r="J13" i="4"/>
  <c r="I13" i="4"/>
  <c r="H13" i="4"/>
  <c r="F13" i="4"/>
  <c r="E13" i="4"/>
  <c r="D13" i="4"/>
  <c r="C13" i="4"/>
  <c r="L12" i="4"/>
  <c r="G12" i="4"/>
  <c r="B12" i="4"/>
  <c r="L11" i="4"/>
  <c r="G11" i="4"/>
  <c r="B11" i="4"/>
  <c r="L10" i="4"/>
  <c r="G10" i="4"/>
  <c r="P7" i="4"/>
  <c r="O7" i="4"/>
  <c r="N7" i="4"/>
  <c r="M7" i="4"/>
  <c r="K7" i="4"/>
  <c r="K21" i="4" s="1"/>
  <c r="J7" i="4"/>
  <c r="J21" i="4" s="1"/>
  <c r="I7" i="4"/>
  <c r="I21" i="4" s="1"/>
  <c r="H7" i="4"/>
  <c r="H21" i="4" s="1"/>
  <c r="F7" i="4"/>
  <c r="E7" i="4"/>
  <c r="D7" i="4"/>
  <c r="C7" i="4"/>
  <c r="L20" i="5"/>
  <c r="G20" i="5"/>
  <c r="B20" i="5"/>
  <c r="L19" i="5"/>
  <c r="G19" i="5"/>
  <c r="B19" i="5"/>
  <c r="L18" i="5"/>
  <c r="G18" i="5"/>
  <c r="B18" i="5"/>
  <c r="L17" i="5"/>
  <c r="G17" i="5"/>
  <c r="B17" i="5"/>
  <c r="L16" i="5"/>
  <c r="G16" i="5"/>
  <c r="B16" i="5"/>
  <c r="L15" i="5"/>
  <c r="G15" i="5"/>
  <c r="B15" i="5"/>
  <c r="L14" i="5"/>
  <c r="G14" i="5"/>
  <c r="B14" i="5"/>
  <c r="P13" i="5"/>
  <c r="O13" i="5"/>
  <c r="N13" i="5"/>
  <c r="M13" i="5"/>
  <c r="K13" i="5"/>
  <c r="J13" i="5"/>
  <c r="I13" i="5"/>
  <c r="H13" i="5"/>
  <c r="F13" i="5"/>
  <c r="E13" i="5"/>
  <c r="D13" i="5"/>
  <c r="C13" i="5"/>
  <c r="L12" i="5"/>
  <c r="G12" i="5"/>
  <c r="B12" i="5"/>
  <c r="L11" i="5"/>
  <c r="G11" i="5"/>
  <c r="B11" i="5"/>
  <c r="L10" i="5"/>
  <c r="G10" i="5"/>
  <c r="P7" i="5"/>
  <c r="P21" i="5" s="1"/>
  <c r="O7" i="5"/>
  <c r="N7" i="5"/>
  <c r="N21" i="5" s="1"/>
  <c r="M7" i="5"/>
  <c r="K7" i="5"/>
  <c r="J7" i="5"/>
  <c r="I7" i="5"/>
  <c r="H7" i="5"/>
  <c r="H21" i="5" s="1"/>
  <c r="F7" i="5"/>
  <c r="F21" i="5" s="1"/>
  <c r="E7" i="5"/>
  <c r="E21" i="5" s="1"/>
  <c r="D7" i="5"/>
  <c r="D21" i="5" s="1"/>
  <c r="C7" i="5"/>
  <c r="L20" i="6"/>
  <c r="G20" i="6"/>
  <c r="B20" i="6"/>
  <c r="L19" i="6"/>
  <c r="G19" i="6"/>
  <c r="B19" i="6"/>
  <c r="L18" i="6"/>
  <c r="G18" i="6"/>
  <c r="B18" i="6"/>
  <c r="L17" i="6"/>
  <c r="G17" i="6"/>
  <c r="B17" i="6"/>
  <c r="L16" i="6"/>
  <c r="G16" i="6"/>
  <c r="B16" i="6"/>
  <c r="L15" i="6"/>
  <c r="G15" i="6"/>
  <c r="B15" i="6"/>
  <c r="L14" i="6"/>
  <c r="G14" i="6"/>
  <c r="B14" i="6"/>
  <c r="P13" i="6"/>
  <c r="O13" i="6"/>
  <c r="N13" i="6"/>
  <c r="M13" i="6"/>
  <c r="K13" i="6"/>
  <c r="J13" i="6"/>
  <c r="I13" i="6"/>
  <c r="H13" i="6"/>
  <c r="F13" i="6"/>
  <c r="E13" i="6"/>
  <c r="D13" i="6"/>
  <c r="C13" i="6"/>
  <c r="L12" i="6"/>
  <c r="G12" i="6"/>
  <c r="B12" i="6"/>
  <c r="L11" i="6"/>
  <c r="G11" i="6"/>
  <c r="B11" i="6"/>
  <c r="L10" i="6"/>
  <c r="G10" i="6"/>
  <c r="P7" i="6"/>
  <c r="O7" i="6"/>
  <c r="N7" i="6"/>
  <c r="N21" i="6" s="1"/>
  <c r="M7" i="6"/>
  <c r="M21" i="6" s="1"/>
  <c r="K7" i="6"/>
  <c r="J7" i="6"/>
  <c r="J21" i="6" s="1"/>
  <c r="I7" i="6"/>
  <c r="H7" i="6"/>
  <c r="F7" i="6"/>
  <c r="E7" i="6"/>
  <c r="D7" i="6"/>
  <c r="D21" i="6" s="1"/>
  <c r="C7" i="6"/>
  <c r="C21" i="6" s="1"/>
  <c r="L20" i="7"/>
  <c r="G20" i="7"/>
  <c r="B20" i="7"/>
  <c r="L19" i="7"/>
  <c r="G19" i="7"/>
  <c r="B19" i="7"/>
  <c r="L18" i="7"/>
  <c r="G18" i="7"/>
  <c r="B18" i="7"/>
  <c r="L17" i="7"/>
  <c r="G17" i="7"/>
  <c r="B17" i="7"/>
  <c r="L16" i="7"/>
  <c r="G16" i="7"/>
  <c r="B16" i="7"/>
  <c r="L15" i="7"/>
  <c r="G15" i="7"/>
  <c r="B15" i="7"/>
  <c r="L14" i="7"/>
  <c r="G14" i="7"/>
  <c r="B14" i="7"/>
  <c r="P13" i="7"/>
  <c r="O13" i="7"/>
  <c r="N13" i="7"/>
  <c r="M13" i="7"/>
  <c r="K13" i="7"/>
  <c r="J13" i="7"/>
  <c r="I13" i="7"/>
  <c r="H13" i="7"/>
  <c r="F13" i="7"/>
  <c r="E13" i="7"/>
  <c r="D13" i="7"/>
  <c r="C13" i="7"/>
  <c r="L12" i="7"/>
  <c r="G12" i="7"/>
  <c r="B12" i="7"/>
  <c r="L11" i="7"/>
  <c r="G11" i="7"/>
  <c r="B11" i="7"/>
  <c r="L10" i="7"/>
  <c r="G10" i="7"/>
  <c r="P7" i="7"/>
  <c r="P21" i="7" s="1"/>
  <c r="O7" i="7"/>
  <c r="N7" i="7"/>
  <c r="M7" i="7"/>
  <c r="K7" i="7"/>
  <c r="J7" i="7"/>
  <c r="J21" i="7" s="1"/>
  <c r="I7" i="7"/>
  <c r="I21" i="7" s="1"/>
  <c r="H7" i="7"/>
  <c r="F7" i="7"/>
  <c r="F21" i="7" s="1"/>
  <c r="E7" i="7"/>
  <c r="D7" i="7"/>
  <c r="C7" i="7"/>
  <c r="L20" i="8"/>
  <c r="G20" i="8"/>
  <c r="B20" i="8"/>
  <c r="L19" i="8"/>
  <c r="G19" i="8"/>
  <c r="B19" i="8"/>
  <c r="L18" i="8"/>
  <c r="G18" i="8"/>
  <c r="B18" i="8"/>
  <c r="L17" i="8"/>
  <c r="G17" i="8"/>
  <c r="B17" i="8"/>
  <c r="L16" i="8"/>
  <c r="G16" i="8"/>
  <c r="B16" i="8"/>
  <c r="L15" i="8"/>
  <c r="G15" i="8"/>
  <c r="B15" i="8"/>
  <c r="L14" i="8"/>
  <c r="G14" i="8"/>
  <c r="B14" i="8"/>
  <c r="P13" i="8"/>
  <c r="O13" i="8"/>
  <c r="N13" i="8"/>
  <c r="M13" i="8"/>
  <c r="K13" i="8"/>
  <c r="J13" i="8"/>
  <c r="I13" i="8"/>
  <c r="H13" i="8"/>
  <c r="F13" i="8"/>
  <c r="E13" i="8"/>
  <c r="D13" i="8"/>
  <c r="C13" i="8"/>
  <c r="L12" i="8"/>
  <c r="G12" i="8"/>
  <c r="B12" i="8"/>
  <c r="L11" i="8"/>
  <c r="G11" i="8"/>
  <c r="L10" i="8"/>
  <c r="G10" i="8"/>
  <c r="P7" i="8"/>
  <c r="O7" i="8"/>
  <c r="N7" i="8"/>
  <c r="N21" i="8" s="1"/>
  <c r="M7" i="8"/>
  <c r="M21" i="8" s="1"/>
  <c r="K7" i="8"/>
  <c r="J7" i="8"/>
  <c r="I7" i="8"/>
  <c r="H7" i="8"/>
  <c r="F7" i="8"/>
  <c r="F21" i="8" s="1"/>
  <c r="E7" i="8"/>
  <c r="E21" i="8" s="1"/>
  <c r="D7" i="8"/>
  <c r="D21" i="8" s="1"/>
  <c r="C7" i="8"/>
  <c r="C21" i="8" s="1"/>
  <c r="L20" i="10"/>
  <c r="G20" i="10"/>
  <c r="B20" i="10"/>
  <c r="L19" i="10"/>
  <c r="G19" i="10"/>
  <c r="B19" i="10"/>
  <c r="L18" i="10"/>
  <c r="G18" i="10"/>
  <c r="B18" i="10"/>
  <c r="L17" i="10"/>
  <c r="G17" i="10"/>
  <c r="B17" i="10"/>
  <c r="L16" i="10"/>
  <c r="G16" i="10"/>
  <c r="B16" i="10"/>
  <c r="L15" i="10"/>
  <c r="G15" i="10"/>
  <c r="B15" i="10"/>
  <c r="L14" i="10"/>
  <c r="G14" i="10"/>
  <c r="B14" i="10"/>
  <c r="P13" i="10"/>
  <c r="O13" i="10"/>
  <c r="N13" i="10"/>
  <c r="M13" i="10"/>
  <c r="K13" i="10"/>
  <c r="J13" i="10"/>
  <c r="I13" i="10"/>
  <c r="H13" i="10"/>
  <c r="F13" i="10"/>
  <c r="E13" i="10"/>
  <c r="D13" i="10"/>
  <c r="C13" i="10"/>
  <c r="L12" i="10"/>
  <c r="G12" i="10"/>
  <c r="B12" i="10"/>
  <c r="L11" i="10"/>
  <c r="G11" i="10"/>
  <c r="B11" i="10"/>
  <c r="L10" i="10"/>
  <c r="P7" i="10"/>
  <c r="O7" i="10"/>
  <c r="N7" i="10"/>
  <c r="M7" i="10"/>
  <c r="K7" i="10"/>
  <c r="K21" i="10" s="1"/>
  <c r="J7" i="10"/>
  <c r="J21" i="10" s="1"/>
  <c r="I7" i="10"/>
  <c r="I21" i="10" s="1"/>
  <c r="H7" i="10"/>
  <c r="H21" i="10" s="1"/>
  <c r="F7" i="10"/>
  <c r="E7" i="10"/>
  <c r="D7" i="10"/>
  <c r="C7" i="10"/>
  <c r="L20" i="11"/>
  <c r="G20" i="11"/>
  <c r="B20" i="11"/>
  <c r="L19" i="11"/>
  <c r="G19" i="11"/>
  <c r="B19" i="11"/>
  <c r="L18" i="11"/>
  <c r="G18" i="11"/>
  <c r="B18" i="11"/>
  <c r="L17" i="11"/>
  <c r="G17" i="11"/>
  <c r="B17" i="11"/>
  <c r="L16" i="11"/>
  <c r="G16" i="11"/>
  <c r="B16" i="11"/>
  <c r="L15" i="11"/>
  <c r="G15" i="11"/>
  <c r="B15" i="11"/>
  <c r="L14" i="11"/>
  <c r="G14" i="11"/>
  <c r="B14" i="11"/>
  <c r="N13" i="11"/>
  <c r="M13" i="11"/>
  <c r="L13" i="11" s="1"/>
  <c r="G13" i="11"/>
  <c r="D13" i="11"/>
  <c r="C13" i="11"/>
  <c r="L12" i="11"/>
  <c r="G12" i="11"/>
  <c r="B12" i="11"/>
  <c r="L11" i="11"/>
  <c r="G11" i="11"/>
  <c r="B11" i="11"/>
  <c r="L10" i="11"/>
  <c r="G10" i="11"/>
  <c r="P21" i="11"/>
  <c r="N7" i="11"/>
  <c r="N21" i="11" s="1"/>
  <c r="M7" i="11"/>
  <c r="F21" i="11"/>
  <c r="D7" i="11"/>
  <c r="C7" i="11"/>
  <c r="L20" i="12"/>
  <c r="G20" i="12"/>
  <c r="B20" i="12"/>
  <c r="L19" i="12"/>
  <c r="G19" i="12"/>
  <c r="B19" i="12"/>
  <c r="L18" i="12"/>
  <c r="G18" i="12"/>
  <c r="B18" i="12"/>
  <c r="L17" i="12"/>
  <c r="G17" i="12"/>
  <c r="B17" i="12"/>
  <c r="L16" i="12"/>
  <c r="G16" i="12"/>
  <c r="B16" i="12"/>
  <c r="L15" i="12"/>
  <c r="G15" i="12"/>
  <c r="B15" i="12"/>
  <c r="L14" i="12"/>
  <c r="G14" i="12"/>
  <c r="B14" i="12"/>
  <c r="N13" i="12"/>
  <c r="M13" i="12"/>
  <c r="G13" i="12"/>
  <c r="D13" i="12"/>
  <c r="C13" i="12"/>
  <c r="L12" i="12"/>
  <c r="G12" i="12"/>
  <c r="B12" i="12"/>
  <c r="L11" i="12"/>
  <c r="G11" i="12"/>
  <c r="B11" i="12"/>
  <c r="L10" i="12"/>
  <c r="G10" i="12"/>
  <c r="N7" i="12"/>
  <c r="M7" i="12"/>
  <c r="K21" i="12"/>
  <c r="J21" i="12"/>
  <c r="I21" i="12"/>
  <c r="D7" i="12"/>
  <c r="C7" i="12"/>
  <c r="B13" i="12" l="1"/>
  <c r="B13" i="11"/>
  <c r="C21" i="10"/>
  <c r="M21" i="10"/>
  <c r="C21" i="7"/>
  <c r="M21" i="7"/>
  <c r="F21" i="6"/>
  <c r="F24" i="7" s="1"/>
  <c r="P21" i="6"/>
  <c r="J21" i="5"/>
  <c r="D21" i="4"/>
  <c r="N21" i="4"/>
  <c r="I21" i="8"/>
  <c r="D21" i="11"/>
  <c r="N21" i="12"/>
  <c r="Q13" i="11"/>
  <c r="L13" i="12"/>
  <c r="C21" i="12"/>
  <c r="B7" i="12"/>
  <c r="B21" i="12" s="1"/>
  <c r="M21" i="12"/>
  <c r="L7" i="12"/>
  <c r="H21" i="11"/>
  <c r="G7" i="11"/>
  <c r="G21" i="11" s="1"/>
  <c r="G7" i="12"/>
  <c r="G21" i="12" s="1"/>
  <c r="B7" i="11"/>
  <c r="B21" i="11" s="1"/>
  <c r="L7" i="11"/>
  <c r="L21" i="11" s="1"/>
  <c r="O21" i="11"/>
  <c r="H21" i="7"/>
  <c r="K24" i="4"/>
  <c r="H21" i="8"/>
  <c r="K21" i="7"/>
  <c r="E21" i="6"/>
  <c r="I21" i="5"/>
  <c r="C21" i="4"/>
  <c r="C24" i="4" s="1"/>
  <c r="M21" i="4"/>
  <c r="M24" i="4" s="1"/>
  <c r="F21" i="3"/>
  <c r="P21" i="3"/>
  <c r="J21" i="2"/>
  <c r="Q22" i="2" s="1"/>
  <c r="I21" i="11"/>
  <c r="D24" i="4"/>
  <c r="N24" i="4"/>
  <c r="H21" i="3"/>
  <c r="H24" i="4" s="1"/>
  <c r="K21" i="2"/>
  <c r="E21" i="1"/>
  <c r="O21" i="1"/>
  <c r="D21" i="10"/>
  <c r="F21" i="12"/>
  <c r="K21" i="11"/>
  <c r="E21" i="10"/>
  <c r="O21" i="10"/>
  <c r="J21" i="8"/>
  <c r="D21" i="7"/>
  <c r="N21" i="7"/>
  <c r="H21" i="6"/>
  <c r="K21" i="5"/>
  <c r="O21" i="4"/>
  <c r="O24" i="4" s="1"/>
  <c r="I21" i="3"/>
  <c r="I24" i="4" s="1"/>
  <c r="C21" i="2"/>
  <c r="M21" i="2"/>
  <c r="F21" i="1"/>
  <c r="D21" i="12"/>
  <c r="D24" i="12" s="1"/>
  <c r="O21" i="12"/>
  <c r="J21" i="11"/>
  <c r="N21" i="10"/>
  <c r="P21" i="12"/>
  <c r="H21" i="12"/>
  <c r="C21" i="11"/>
  <c r="M21" i="11"/>
  <c r="M24" i="11" s="1"/>
  <c r="F21" i="10"/>
  <c r="P21" i="10"/>
  <c r="K21" i="8"/>
  <c r="E21" i="7"/>
  <c r="O21" i="7"/>
  <c r="I21" i="6"/>
  <c r="C21" i="5"/>
  <c r="M21" i="5"/>
  <c r="F21" i="4"/>
  <c r="P21" i="4"/>
  <c r="P24" i="4" s="1"/>
  <c r="J21" i="3"/>
  <c r="J24" i="4" s="1"/>
  <c r="D21" i="2"/>
  <c r="N21" i="2"/>
  <c r="H21" i="1"/>
  <c r="P21" i="8"/>
  <c r="O21" i="8"/>
  <c r="O21" i="6"/>
  <c r="K21" i="6"/>
  <c r="O21" i="5"/>
  <c r="E21" i="4"/>
  <c r="E24" i="4" s="1"/>
  <c r="Q15" i="5"/>
  <c r="B13" i="4"/>
  <c r="L13" i="5"/>
  <c r="B7" i="5"/>
  <c r="L13" i="3"/>
  <c r="L7" i="10"/>
  <c r="Q8" i="1"/>
  <c r="L13" i="1"/>
  <c r="N24" i="12"/>
  <c r="Q17" i="11"/>
  <c r="B7" i="4"/>
  <c r="Q11" i="11"/>
  <c r="L13" i="4"/>
  <c r="B7" i="2"/>
  <c r="G13" i="2"/>
  <c r="B7" i="3"/>
  <c r="B13" i="10"/>
  <c r="Q15" i="10"/>
  <c r="L13" i="10"/>
  <c r="L7" i="1"/>
  <c r="L7" i="4"/>
  <c r="Q15" i="11"/>
  <c r="B13" i="1"/>
  <c r="Q15" i="1"/>
  <c r="B13" i="3"/>
  <c r="G7" i="5"/>
  <c r="G7" i="2"/>
  <c r="G7" i="4"/>
  <c r="G7" i="3"/>
  <c r="Q19" i="11"/>
  <c r="Q5" i="11"/>
  <c r="Q17" i="10"/>
  <c r="Q6" i="10"/>
  <c r="Q11" i="10"/>
  <c r="B7" i="10"/>
  <c r="Q19" i="10"/>
  <c r="Q8" i="10"/>
  <c r="U8" i="11" s="1"/>
  <c r="L13" i="8"/>
  <c r="Q17" i="8"/>
  <c r="L7" i="8"/>
  <c r="Q11" i="8"/>
  <c r="G13" i="8"/>
  <c r="B7" i="8"/>
  <c r="Q6" i="8"/>
  <c r="B13" i="8"/>
  <c r="Q15" i="8"/>
  <c r="Q19" i="8"/>
  <c r="Q11" i="6"/>
  <c r="Q16" i="6"/>
  <c r="Q20" i="6"/>
  <c r="Q5" i="6"/>
  <c r="Q14" i="6"/>
  <c r="Q18" i="6"/>
  <c r="L7" i="6"/>
  <c r="B7" i="6"/>
  <c r="Q6" i="12"/>
  <c r="Q11" i="12"/>
  <c r="Q15" i="12"/>
  <c r="Q17" i="12"/>
  <c r="Q19" i="12"/>
  <c r="Q9" i="6"/>
  <c r="G7" i="6"/>
  <c r="Q18" i="5"/>
  <c r="Q15" i="2"/>
  <c r="U15" i="2" s="1"/>
  <c r="Q5" i="12"/>
  <c r="Q10" i="12"/>
  <c r="Q12" i="12"/>
  <c r="Q14" i="12"/>
  <c r="Q16" i="12"/>
  <c r="Q18" i="12"/>
  <c r="Q20" i="12"/>
  <c r="Q6" i="11"/>
  <c r="Q10" i="11"/>
  <c r="Q12" i="11"/>
  <c r="Q14" i="11"/>
  <c r="Q16" i="11"/>
  <c r="Q18" i="11"/>
  <c r="Q20" i="11"/>
  <c r="Q5" i="10"/>
  <c r="G7" i="10"/>
  <c r="Q9" i="10"/>
  <c r="U9" i="11" s="1"/>
  <c r="G13" i="10"/>
  <c r="Q8" i="8"/>
  <c r="G7" i="8"/>
  <c r="Q11" i="4"/>
  <c r="Q9" i="3"/>
  <c r="Q11" i="3"/>
  <c r="Q10" i="10"/>
  <c r="Q12" i="10"/>
  <c r="Q14" i="10"/>
  <c r="Q16" i="10"/>
  <c r="Q18" i="10"/>
  <c r="Q20" i="10"/>
  <c r="Q5" i="8"/>
  <c r="Q9" i="8"/>
  <c r="Q10" i="8"/>
  <c r="Q12" i="8"/>
  <c r="Q14" i="8"/>
  <c r="Q16" i="8"/>
  <c r="Q18" i="8"/>
  <c r="Q20" i="8"/>
  <c r="B13" i="6"/>
  <c r="L13" i="6"/>
  <c r="Q15" i="6"/>
  <c r="L7" i="5"/>
  <c r="G13" i="5"/>
  <c r="Q9" i="4"/>
  <c r="G13" i="4"/>
  <c r="Q15" i="4"/>
  <c r="L7" i="3"/>
  <c r="L21" i="3" s="1"/>
  <c r="G13" i="3"/>
  <c r="Q15" i="3"/>
  <c r="O24" i="2"/>
  <c r="L7" i="2"/>
  <c r="B13" i="2"/>
  <c r="L13" i="2"/>
  <c r="B7" i="1"/>
  <c r="Q9" i="1"/>
  <c r="Q11" i="1"/>
  <c r="Q20" i="1"/>
  <c r="B7" i="7"/>
  <c r="Q8" i="7"/>
  <c r="L13" i="7"/>
  <c r="L7" i="7"/>
  <c r="Q11" i="7"/>
  <c r="B13" i="7"/>
  <c r="Q15" i="7"/>
  <c r="C24" i="7"/>
  <c r="Q19" i="7"/>
  <c r="Q9" i="7"/>
  <c r="Q10" i="7"/>
  <c r="Q20" i="7"/>
  <c r="G7" i="7"/>
  <c r="Q12" i="7"/>
  <c r="Q18" i="7"/>
  <c r="Q5" i="7"/>
  <c r="Q17" i="7"/>
  <c r="Q6" i="7"/>
  <c r="Q14" i="7"/>
  <c r="G13" i="7"/>
  <c r="Q16" i="7"/>
  <c r="Q8" i="6"/>
  <c r="Q19" i="6"/>
  <c r="Q10" i="6"/>
  <c r="Q17" i="6"/>
  <c r="Q12" i="6"/>
  <c r="Q6" i="6"/>
  <c r="G13" i="6"/>
  <c r="B13" i="5"/>
  <c r="Q20" i="5"/>
  <c r="Q9" i="5"/>
  <c r="Q5" i="5"/>
  <c r="Q19" i="5"/>
  <c r="Q17" i="5"/>
  <c r="Q8" i="5"/>
  <c r="Q10" i="5"/>
  <c r="Q11" i="5"/>
  <c r="Q12" i="5"/>
  <c r="Q14" i="5"/>
  <c r="Q16" i="5"/>
  <c r="Q6" i="5"/>
  <c r="Q10" i="4"/>
  <c r="Q5" i="4"/>
  <c r="Q16" i="4"/>
  <c r="Q6" i="4"/>
  <c r="Q17" i="4"/>
  <c r="Q18" i="4"/>
  <c r="Q12" i="4"/>
  <c r="Q20" i="4"/>
  <c r="Q8" i="4"/>
  <c r="Q14" i="4"/>
  <c r="Q19" i="4"/>
  <c r="Q20" i="3"/>
  <c r="Q8" i="3"/>
  <c r="Q19" i="3"/>
  <c r="Q18" i="3"/>
  <c r="Q17" i="3"/>
  <c r="Q5" i="3"/>
  <c r="Q10" i="3"/>
  <c r="Q16" i="3"/>
  <c r="Q6" i="3"/>
  <c r="U6" i="3" s="1"/>
  <c r="Q12" i="3"/>
  <c r="Q14" i="3"/>
  <c r="C24" i="2"/>
  <c r="Q9" i="2"/>
  <c r="Q12" i="2"/>
  <c r="Q8" i="2"/>
  <c r="Q11" i="2"/>
  <c r="Q10" i="2"/>
  <c r="Q17" i="2"/>
  <c r="Q19" i="2"/>
  <c r="Q18" i="2"/>
  <c r="Q5" i="2"/>
  <c r="I24" i="2"/>
  <c r="Q14" i="2"/>
  <c r="Q16" i="2"/>
  <c r="Q20" i="2"/>
  <c r="Q10" i="1"/>
  <c r="Q19" i="1"/>
  <c r="G7" i="1"/>
  <c r="G21" i="1" s="1"/>
  <c r="Q5" i="1"/>
  <c r="Q17" i="1"/>
  <c r="Q14" i="1"/>
  <c r="G13" i="1"/>
  <c r="Q16" i="1"/>
  <c r="Q12" i="1"/>
  <c r="Q6" i="1"/>
  <c r="Q18" i="1"/>
  <c r="L11" i="13"/>
  <c r="G11" i="13"/>
  <c r="B11" i="13"/>
  <c r="Q22" i="5" l="1"/>
  <c r="Q22" i="7"/>
  <c r="O24" i="11"/>
  <c r="Q7" i="8"/>
  <c r="L21" i="1"/>
  <c r="Q22" i="1"/>
  <c r="Q22" i="3"/>
  <c r="L21" i="2"/>
  <c r="L24" i="2" s="1"/>
  <c r="E24" i="8"/>
  <c r="L21" i="12"/>
  <c r="C24" i="12"/>
  <c r="M24" i="12"/>
  <c r="H24" i="12"/>
  <c r="Q22" i="11"/>
  <c r="Q21" i="11"/>
  <c r="B21" i="10"/>
  <c r="Q22" i="10"/>
  <c r="G21" i="2"/>
  <c r="B21" i="2"/>
  <c r="L21" i="10"/>
  <c r="G21" i="10"/>
  <c r="Q22" i="6"/>
  <c r="B21" i="4"/>
  <c r="O24" i="7"/>
  <c r="Q21" i="1"/>
  <c r="Q21" i="12"/>
  <c r="B21" i="1"/>
  <c r="F24" i="4"/>
  <c r="Q22" i="12"/>
  <c r="G21" i="8"/>
  <c r="G21" i="3"/>
  <c r="B21" i="3"/>
  <c r="Q22" i="8"/>
  <c r="L21" i="8"/>
  <c r="B21" i="8"/>
  <c r="G21" i="7"/>
  <c r="B21" i="7"/>
  <c r="L21" i="7"/>
  <c r="U11" i="7"/>
  <c r="L21" i="6"/>
  <c r="G21" i="6"/>
  <c r="B21" i="6"/>
  <c r="L21" i="5"/>
  <c r="G21" i="5"/>
  <c r="B21" i="5"/>
  <c r="Q22" i="4"/>
  <c r="L21" i="4"/>
  <c r="L24" i="4" s="1"/>
  <c r="G21" i="4"/>
  <c r="G24" i="4" s="1"/>
  <c r="N24" i="2"/>
  <c r="C24" i="10"/>
  <c r="O24" i="3"/>
  <c r="K24" i="2"/>
  <c r="J24" i="3"/>
  <c r="F24" i="2"/>
  <c r="C24" i="11"/>
  <c r="P24" i="2"/>
  <c r="M24" i="2"/>
  <c r="M24" i="5"/>
  <c r="M24" i="7"/>
  <c r="D24" i="8"/>
  <c r="K24" i="11"/>
  <c r="I24" i="7"/>
  <c r="C24" i="3"/>
  <c r="H24" i="3"/>
  <c r="O24" i="5"/>
  <c r="D24" i="2"/>
  <c r="N24" i="5"/>
  <c r="F24" i="12"/>
  <c r="M24" i="10"/>
  <c r="K24" i="3"/>
  <c r="N24" i="6"/>
  <c r="E24" i="2"/>
  <c r="F24" i="3"/>
  <c r="U5" i="7"/>
  <c r="N24" i="7"/>
  <c r="O24" i="6"/>
  <c r="C24" i="5"/>
  <c r="U18" i="7"/>
  <c r="D24" i="7"/>
  <c r="P24" i="3"/>
  <c r="D24" i="10"/>
  <c r="J24" i="2"/>
  <c r="N24" i="3"/>
  <c r="C24" i="6"/>
  <c r="H24" i="8"/>
  <c r="C24" i="8"/>
  <c r="J24" i="10"/>
  <c r="U15" i="12"/>
  <c r="M24" i="8"/>
  <c r="D24" i="11"/>
  <c r="I24" i="3"/>
  <c r="H24" i="5"/>
  <c r="D24" i="3"/>
  <c r="D24" i="5"/>
  <c r="N24" i="8"/>
  <c r="D24" i="6"/>
  <c r="H24" i="2"/>
  <c r="E24" i="3"/>
  <c r="I24" i="5"/>
  <c r="U20" i="7"/>
  <c r="M24" i="6"/>
  <c r="N24" i="10"/>
  <c r="J24" i="12"/>
  <c r="I24" i="10"/>
  <c r="K24" i="10"/>
  <c r="N24" i="11"/>
  <c r="M24" i="3"/>
  <c r="O24" i="8"/>
  <c r="P24" i="5"/>
  <c r="P24" i="8"/>
  <c r="P24" i="11"/>
  <c r="O24" i="12"/>
  <c r="P24" i="12"/>
  <c r="O24" i="10"/>
  <c r="P24" i="6"/>
  <c r="P24" i="7"/>
  <c r="P24" i="10"/>
  <c r="K24" i="7"/>
  <c r="H24" i="11"/>
  <c r="J24" i="6"/>
  <c r="I24" i="12"/>
  <c r="K24" i="5"/>
  <c r="K24" i="6"/>
  <c r="H24" i="6"/>
  <c r="J24" i="7"/>
  <c r="I24" i="8"/>
  <c r="H24" i="10"/>
  <c r="K24" i="12"/>
  <c r="J24" i="5"/>
  <c r="K24" i="8"/>
  <c r="I24" i="11"/>
  <c r="I24" i="6"/>
  <c r="H24" i="7"/>
  <c r="J24" i="8"/>
  <c r="J24" i="11"/>
  <c r="E24" i="11"/>
  <c r="E24" i="12"/>
  <c r="F24" i="5"/>
  <c r="F24" i="8"/>
  <c r="E24" i="6"/>
  <c r="E24" i="10"/>
  <c r="F24" i="11"/>
  <c r="E24" i="5"/>
  <c r="F24" i="6"/>
  <c r="E24" i="7"/>
  <c r="F24" i="10"/>
  <c r="V10" i="1"/>
  <c r="V9" i="1"/>
  <c r="V8" i="1"/>
  <c r="V12" i="1"/>
  <c r="U20" i="2"/>
  <c r="V5" i="1"/>
  <c r="V11" i="1"/>
  <c r="V20" i="1"/>
  <c r="V19" i="1"/>
  <c r="V18" i="1"/>
  <c r="V17" i="1"/>
  <c r="V16" i="1"/>
  <c r="V15" i="1"/>
  <c r="V14" i="1"/>
  <c r="U17" i="10"/>
  <c r="U9" i="10"/>
  <c r="U18" i="10"/>
  <c r="U18" i="6"/>
  <c r="U16" i="10"/>
  <c r="U16" i="4"/>
  <c r="U20" i="10"/>
  <c r="U19" i="10"/>
  <c r="U14" i="10"/>
  <c r="U15" i="10"/>
  <c r="U14" i="5"/>
  <c r="U12" i="10"/>
  <c r="U11" i="10"/>
  <c r="U8" i="10"/>
  <c r="U10" i="10"/>
  <c r="U5" i="10"/>
  <c r="U6" i="2"/>
  <c r="V6" i="1"/>
  <c r="U6" i="10"/>
  <c r="U5" i="12"/>
  <c r="U17" i="11"/>
  <c r="U16" i="11"/>
  <c r="U14" i="11"/>
  <c r="U6" i="11"/>
  <c r="U17" i="8"/>
  <c r="U16" i="8"/>
  <c r="U19" i="8"/>
  <c r="U9" i="8"/>
  <c r="U17" i="7"/>
  <c r="U16" i="7"/>
  <c r="U15" i="7"/>
  <c r="U14" i="7"/>
  <c r="U10" i="7"/>
  <c r="U17" i="6"/>
  <c r="U15" i="6"/>
  <c r="U15" i="5"/>
  <c r="Q13" i="5"/>
  <c r="U20" i="6"/>
  <c r="U19" i="5"/>
  <c r="U6" i="5"/>
  <c r="U17" i="4"/>
  <c r="U19" i="3"/>
  <c r="U20" i="3"/>
  <c r="U5" i="3"/>
  <c r="U18" i="3"/>
  <c r="U16" i="2"/>
  <c r="U18" i="2"/>
  <c r="U9" i="2"/>
  <c r="Q7" i="1"/>
  <c r="U14" i="4"/>
  <c r="U15" i="11"/>
  <c r="U12" i="2"/>
  <c r="U19" i="11"/>
  <c r="U14" i="2"/>
  <c r="U12" i="6"/>
  <c r="U12" i="3"/>
  <c r="U10" i="3"/>
  <c r="U10" i="6"/>
  <c r="U11" i="3"/>
  <c r="U10" i="11"/>
  <c r="U10" i="12"/>
  <c r="U11" i="2"/>
  <c r="U11" i="5"/>
  <c r="U9" i="4"/>
  <c r="U9" i="7"/>
  <c r="U8" i="8"/>
  <c r="U8" i="3"/>
  <c r="U8" i="5"/>
  <c r="U16" i="12"/>
  <c r="U16" i="3"/>
  <c r="U20" i="4"/>
  <c r="U17" i="2"/>
  <c r="U17" i="3"/>
  <c r="U16" i="5"/>
  <c r="U17" i="5"/>
  <c r="U20" i="5"/>
  <c r="U18" i="8"/>
  <c r="U18" i="11"/>
  <c r="U18" i="12"/>
  <c r="U18" i="4"/>
  <c r="U19" i="6"/>
  <c r="U19" i="12"/>
  <c r="U19" i="2"/>
  <c r="U19" i="4"/>
  <c r="U19" i="7"/>
  <c r="U20" i="8"/>
  <c r="U20" i="11"/>
  <c r="U20" i="12"/>
  <c r="U18" i="5"/>
  <c r="U17" i="12"/>
  <c r="U16" i="6"/>
  <c r="U12" i="4"/>
  <c r="U12" i="5"/>
  <c r="U12" i="7"/>
  <c r="U12" i="8"/>
  <c r="U12" i="11"/>
  <c r="U12" i="12"/>
  <c r="U15" i="3"/>
  <c r="U14" i="8"/>
  <c r="U14" i="12"/>
  <c r="U15" i="8"/>
  <c r="U14" i="3"/>
  <c r="U15" i="4"/>
  <c r="U14" i="6"/>
  <c r="U11" i="4"/>
  <c r="U11" i="8"/>
  <c r="U10" i="4"/>
  <c r="U10" i="8"/>
  <c r="U11" i="6"/>
  <c r="U11" i="11"/>
  <c r="U10" i="2"/>
  <c r="U10" i="5"/>
  <c r="U11" i="12"/>
  <c r="U8" i="2"/>
  <c r="U9" i="5"/>
  <c r="U8" i="6"/>
  <c r="U8" i="4"/>
  <c r="U8" i="7"/>
  <c r="U9" i="3"/>
  <c r="U9" i="6"/>
  <c r="U5" i="5"/>
  <c r="U6" i="7"/>
  <c r="U6" i="4"/>
  <c r="U5" i="2"/>
  <c r="U6" i="12"/>
  <c r="U5" i="6"/>
  <c r="U6" i="8"/>
  <c r="U5" i="11"/>
  <c r="U5" i="4"/>
  <c r="U6" i="6"/>
  <c r="U5" i="8"/>
  <c r="Q13" i="12"/>
  <c r="Q7" i="5"/>
  <c r="Q7" i="2"/>
  <c r="Q13" i="1"/>
  <c r="Q7" i="10"/>
  <c r="Q11" i="13"/>
  <c r="U11" i="13" s="1"/>
  <c r="Q7" i="3"/>
  <c r="Q13" i="4"/>
  <c r="Q13" i="3"/>
  <c r="Q13" i="6"/>
  <c r="Q13" i="2"/>
  <c r="Q13" i="10"/>
  <c r="Q7" i="4"/>
  <c r="Q7" i="12"/>
  <c r="Q7" i="6"/>
  <c r="Q7" i="11"/>
  <c r="Q13" i="8"/>
  <c r="Q13" i="7"/>
  <c r="Q7" i="7"/>
  <c r="L20" i="13"/>
  <c r="G20" i="13"/>
  <c r="B20" i="13"/>
  <c r="L16" i="13"/>
  <c r="G16" i="13"/>
  <c r="B16" i="13"/>
  <c r="L19" i="13"/>
  <c r="G19" i="13"/>
  <c r="B19" i="13"/>
  <c r="L18" i="13"/>
  <c r="G18" i="13"/>
  <c r="B18" i="13"/>
  <c r="L17" i="13"/>
  <c r="G17" i="13"/>
  <c r="B17" i="13"/>
  <c r="L15" i="13"/>
  <c r="G15" i="13"/>
  <c r="B15" i="13"/>
  <c r="L14" i="13"/>
  <c r="G14" i="13"/>
  <c r="B14" i="13"/>
  <c r="D13" i="13"/>
  <c r="C13" i="13"/>
  <c r="L12" i="13"/>
  <c r="G12" i="13"/>
  <c r="B12" i="13"/>
  <c r="L10" i="13"/>
  <c r="G10" i="13"/>
  <c r="D7" i="13"/>
  <c r="C7" i="13"/>
  <c r="B24" i="4" l="1"/>
  <c r="G24" i="7"/>
  <c r="D21" i="13"/>
  <c r="C21" i="13"/>
  <c r="C24" i="13" s="1"/>
  <c r="Q21" i="10"/>
  <c r="Q21" i="3"/>
  <c r="B24" i="5"/>
  <c r="Q21" i="2"/>
  <c r="Q21" i="8"/>
  <c r="Q21" i="7"/>
  <c r="Q21" i="6"/>
  <c r="Q21" i="5"/>
  <c r="Q21" i="4"/>
  <c r="Q24" i="4" s="1"/>
  <c r="G24" i="5"/>
  <c r="B24" i="2"/>
  <c r="L24" i="3"/>
  <c r="B24" i="3"/>
  <c r="G24" i="3"/>
  <c r="G24" i="2"/>
  <c r="L24" i="12"/>
  <c r="L24" i="8"/>
  <c r="L24" i="7"/>
  <c r="L24" i="10"/>
  <c r="L24" i="11"/>
  <c r="L24" i="5"/>
  <c r="L24" i="6"/>
  <c r="G24" i="12"/>
  <c r="G24" i="6"/>
  <c r="G24" i="10"/>
  <c r="G24" i="8"/>
  <c r="G24" i="11"/>
  <c r="B24" i="10"/>
  <c r="B24" i="12"/>
  <c r="B24" i="7"/>
  <c r="B24" i="6"/>
  <c r="B24" i="11"/>
  <c r="B24" i="8"/>
  <c r="U7" i="6"/>
  <c r="V7" i="1"/>
  <c r="V13" i="1"/>
  <c r="U7" i="3"/>
  <c r="U13" i="10"/>
  <c r="U7" i="10"/>
  <c r="U7" i="2"/>
  <c r="U13" i="6"/>
  <c r="U13" i="4"/>
  <c r="U13" i="2"/>
  <c r="U7" i="11"/>
  <c r="U7" i="5"/>
  <c r="U13" i="7"/>
  <c r="U13" i="3"/>
  <c r="U13" i="12"/>
  <c r="U13" i="5"/>
  <c r="U13" i="8"/>
  <c r="U13" i="11"/>
  <c r="U7" i="7"/>
  <c r="U7" i="4"/>
  <c r="U7" i="8"/>
  <c r="U7" i="12"/>
  <c r="Q5" i="13"/>
  <c r="U5" i="13" s="1"/>
  <c r="Q17" i="13"/>
  <c r="U17" i="13" s="1"/>
  <c r="Q20" i="13"/>
  <c r="U20" i="13" s="1"/>
  <c r="Q10" i="13"/>
  <c r="U10" i="13" s="1"/>
  <c r="Q16" i="13"/>
  <c r="U16" i="13" s="1"/>
  <c r="Q6" i="13"/>
  <c r="U6" i="13" s="1"/>
  <c r="Q12" i="13"/>
  <c r="U12" i="13" s="1"/>
  <c r="Q18" i="13"/>
  <c r="U18" i="13" s="1"/>
  <c r="Q15" i="13"/>
  <c r="U15" i="13" s="1"/>
  <c r="Q14" i="13"/>
  <c r="U14" i="13" s="1"/>
  <c r="Q19" i="13"/>
  <c r="U19" i="13" s="1"/>
  <c r="D24" i="13"/>
  <c r="Q24" i="3" l="1"/>
  <c r="Q24" i="2"/>
  <c r="Q24" i="7"/>
  <c r="Q24" i="10"/>
  <c r="Q24" i="11"/>
  <c r="Q24" i="8"/>
  <c r="Q24" i="5"/>
  <c r="Q24" i="6"/>
  <c r="Q24" i="12"/>
  <c r="V21" i="1"/>
  <c r="U21" i="10"/>
  <c r="U21" i="5"/>
  <c r="R23" i="5"/>
  <c r="U21" i="7"/>
  <c r="U21" i="2"/>
  <c r="U21" i="12"/>
  <c r="U21" i="11"/>
  <c r="U21" i="8"/>
  <c r="U21" i="6"/>
  <c r="U21" i="4"/>
  <c r="U21" i="3"/>
  <c r="U22" i="10" l="1"/>
  <c r="B13" i="13"/>
  <c r="Q13" i="13" s="1"/>
  <c r="U13" i="13" s="1"/>
  <c r="B7" i="13"/>
  <c r="Q7" i="13" s="1"/>
  <c r="U7" i="13" s="1"/>
  <c r="B21" i="13"/>
  <c r="E21" i="13"/>
  <c r="E24" i="13" s="1"/>
  <c r="F21" i="13"/>
  <c r="G21" i="13"/>
  <c r="G24" i="13" s="1"/>
  <c r="H21" i="13"/>
  <c r="H24" i="13" s="1"/>
  <c r="I21" i="13"/>
  <c r="I24" i="13" s="1"/>
  <c r="J21" i="13"/>
  <c r="J24" i="13" s="1"/>
  <c r="K21" i="13"/>
  <c r="L21" i="13"/>
  <c r="L24" i="13" s="1"/>
  <c r="M21" i="13"/>
  <c r="M24" i="13" s="1"/>
  <c r="N21" i="13"/>
  <c r="N24" i="13" s="1"/>
  <c r="O21" i="13"/>
  <c r="O24" i="13" s="1"/>
  <c r="P21" i="13"/>
  <c r="P24" i="13" s="1"/>
  <c r="Q21" i="13" l="1"/>
  <c r="U21" i="13" s="1"/>
  <c r="Q22" i="13"/>
  <c r="B24" i="13"/>
  <c r="K24" i="13"/>
  <c r="F24" i="13"/>
  <c r="Q24" i="13" l="1"/>
</calcChain>
</file>

<file path=xl/sharedStrings.xml><?xml version="1.0" encoding="utf-8"?>
<sst xmlns="http://schemas.openxmlformats.org/spreadsheetml/2006/main" count="526" uniqueCount="65">
  <si>
    <t>Филиал</t>
  </si>
  <si>
    <t>Иркутские ЭС</t>
  </si>
  <si>
    <t xml:space="preserve">Иркутск </t>
  </si>
  <si>
    <t>Слюдянка</t>
  </si>
  <si>
    <t>Усть-Кутские ЭС</t>
  </si>
  <si>
    <t>Саянские ЭС , в  т.ч.</t>
  </si>
  <si>
    <t>Саянск</t>
  </si>
  <si>
    <t>Зима</t>
  </si>
  <si>
    <t>Усть-Ордынские ЭС</t>
  </si>
  <si>
    <t>Черемховские ЭС</t>
  </si>
  <si>
    <t>Тайшетские ЭС</t>
  </si>
  <si>
    <t>Киренские ЭС</t>
  </si>
  <si>
    <t>Мамско-Чуйские ЭС</t>
  </si>
  <si>
    <t>ВН</t>
  </si>
  <si>
    <t>Юр.лица</t>
  </si>
  <si>
    <t>Физ.лица</t>
  </si>
  <si>
    <t>Физические лица</t>
  </si>
  <si>
    <t>Юридические лица</t>
  </si>
  <si>
    <t>Итого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</si>
  <si>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года.</t>
  </si>
  <si>
    <t>ОГУЭП "Облкоммунэнерго", Иркутская область</t>
  </si>
  <si>
    <t>Наименовние сетевой организации</t>
  </si>
  <si>
    <t>За</t>
  </si>
  <si>
    <t>№ п/п</t>
  </si>
  <si>
    <t>Наименование составляющей показателя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</si>
  <si>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</si>
  <si>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</si>
  <si>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</si>
  <si>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</si>
  <si>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</si>
  <si>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</si>
  <si>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</si>
  <si>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</si>
  <si>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</si>
  <si>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</si>
  <si>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</si>
  <si>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</si>
  <si>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</si>
  <si>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1.1.</t>
  </si>
  <si>
    <t>ВН (110 кВ и выше), шт.</t>
  </si>
  <si>
    <t>1.2.</t>
  </si>
  <si>
    <t>СН-1 (35 кВ), шт.</t>
  </si>
  <si>
    <t>1.3.</t>
  </si>
  <si>
    <t>СН-2 (6-20 кВ), шт.</t>
  </si>
  <si>
    <t>1.4.</t>
  </si>
  <si>
    <t>НН (до 1 кВ), шт.</t>
  </si>
  <si>
    <t>Исп. Ведущий инженер отдела контроля и анализа
объемов транспорта электроэнергии
Гаськов М.В.</t>
  </si>
  <si>
    <t>ОДПУ</t>
  </si>
  <si>
    <t>Саянские ЭС</t>
  </si>
  <si>
    <t>СН-1</t>
  </si>
  <si>
    <t>СН-2</t>
  </si>
  <si>
    <t>НН</t>
  </si>
  <si>
    <t>ФЛ</t>
  </si>
  <si>
    <t>ЮЛ</t>
  </si>
  <si>
    <t>Замечания по уровням напряжения</t>
  </si>
  <si>
    <t>Замечания по уровням напряжения по точкам поставки</t>
  </si>
  <si>
    <t>2023 год</t>
  </si>
  <si>
    <t>ТСЖ Наутилус перешел на СН-2 из ЮЛ на МКД</t>
  </si>
  <si>
    <t>ООО Сибиряк ТП 35/0,4 кВ 1000 кВА</t>
  </si>
  <si>
    <t>Ангарские ЭС</t>
  </si>
  <si>
    <t>Усольское ПП</t>
  </si>
  <si>
    <t>Нижнеудинские ЭС</t>
  </si>
  <si>
    <t>Тулунское ПП</t>
  </si>
  <si>
    <t>ТСЖ Наутилус перешел на СН-2 из ЮЛ на МКД проверить</t>
  </si>
  <si>
    <t>Радиан перешли на 2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</si>
</sst>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₽_-;\-* #,##0\ _₽_-;_-* &quot;-&quot;??\ _₽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4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u/>
      <sz val="8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8" fillId="0" borderId="0"/>
    <xf numFmtId="0" fontId="12" fillId="0" borderId="0"/>
    <xf numFmtId="0" fontId="11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2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8" fillId="0" borderId="0" applyNumberFormat="0" applyFill="0" applyBorder="0" applyAlignment="0" applyProtection="0"/>
    <xf numFmtId="0" fontId="31" fillId="0" borderId="0"/>
  </cellStyleXfs>
  <cellXfs count="200">
    <xf numFmtId="0" fontId="0" fillId="0" borderId="0" xfId="0"/>
    <xf numFmtId="0" fontId="16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13" fillId="0" borderId="5" xfId="0" applyFont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4" xfId="0" applyBorder="1"/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/>
    <xf numFmtId="0" fontId="16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164" fontId="23" fillId="0" borderId="2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17" xfId="0" applyNumberFormat="1" applyBorder="1" applyAlignment="1">
      <alignment horizontal="left" vertical="center"/>
    </xf>
    <xf numFmtId="164" fontId="14" fillId="0" borderId="14" xfId="0" applyNumberFormat="1" applyFont="1" applyBorder="1" applyAlignment="1">
      <alignment horizontal="left" vertical="center"/>
    </xf>
    <xf numFmtId="164" fontId="16" fillId="0" borderId="14" xfId="0" applyNumberFormat="1" applyFont="1" applyFill="1" applyBorder="1" applyAlignment="1">
      <alignment horizontal="left" vertical="center"/>
    </xf>
    <xf numFmtId="164" fontId="16" fillId="0" borderId="14" xfId="0" applyNumberFormat="1" applyFont="1" applyBorder="1" applyAlignment="1">
      <alignment horizontal="left" vertical="center"/>
    </xf>
    <xf numFmtId="0" fontId="17" fillId="0" borderId="28" xfId="0" quotePrefix="1" applyFont="1" applyFill="1" applyBorder="1" applyAlignment="1">
      <alignment horizontal="right" vertical="center"/>
    </xf>
    <xf numFmtId="0" fontId="15" fillId="0" borderId="28" xfId="0" quotePrefix="1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right" vertical="center"/>
    </xf>
    <xf numFmtId="0" fontId="24" fillId="0" borderId="29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64" fontId="0" fillId="0" borderId="2" xfId="0" applyNumberFormat="1" applyFill="1" applyBorder="1" applyAlignment="1">
      <alignment horizontal="left" vertical="center"/>
    </xf>
    <xf numFmtId="164" fontId="0" fillId="0" borderId="15" xfId="0" applyNumberFormat="1" applyFill="1" applyBorder="1" applyAlignment="1">
      <alignment horizontal="left" vertical="center"/>
    </xf>
    <xf numFmtId="0" fontId="28" fillId="0" borderId="6" xfId="17" applyFill="1" applyBorder="1" applyAlignment="1">
      <alignment horizontal="center" vertical="center"/>
    </xf>
    <xf numFmtId="0" fontId="28" fillId="0" borderId="6" xfId="17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/>
    <xf numFmtId="0" fontId="14" fillId="0" borderId="0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right" vertical="center"/>
    </xf>
    <xf numFmtId="0" fontId="26" fillId="0" borderId="32" xfId="0" applyFont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0" fontId="30" fillId="0" borderId="31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27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3" fillId="0" borderId="5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7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</cellXfs>
  <cellStyles count="19">
    <cellStyle name="Гиперссылка" xfId="17" builtinId="8"/>
    <cellStyle name="Обычный" xfId="0" builtinId="0"/>
    <cellStyle name="Обычный 10" xfId="15" xr:uid="{00000000-0005-0000-0000-000002000000}"/>
    <cellStyle name="Обычный 11" xfId="16" xr:uid="{00000000-0005-0000-0000-000003000000}"/>
    <cellStyle name="Обычный 12" xfId="18" xr:uid="{00000000-0005-0000-0000-000004000000}"/>
    <cellStyle name="Обычный 14" xfId="7" xr:uid="{00000000-0005-0000-0000-000005000000}"/>
    <cellStyle name="Обычный 16" xfId="8" xr:uid="{00000000-0005-0000-0000-000006000000}"/>
    <cellStyle name="Обычный 17" xfId="5" xr:uid="{00000000-0005-0000-0000-000007000000}"/>
    <cellStyle name="Обычный 2" xfId="1" xr:uid="{00000000-0005-0000-0000-000008000000}"/>
    <cellStyle name="Обычный 2 6" xfId="4" xr:uid="{00000000-0005-0000-0000-000009000000}"/>
    <cellStyle name="Обычный 3" xfId="9" xr:uid="{00000000-0005-0000-0000-00000A000000}"/>
    <cellStyle name="Обычный 4" xfId="6" xr:uid="{00000000-0005-0000-0000-00000B000000}"/>
    <cellStyle name="Обычный 4 2 3" xfId="3" xr:uid="{00000000-0005-0000-0000-00000C000000}"/>
    <cellStyle name="Обычный 4 2 3 19" xfId="2" xr:uid="{00000000-0005-0000-0000-00000D000000}"/>
    <cellStyle name="Обычный 5" xfId="10" xr:uid="{00000000-0005-0000-0000-00000E000000}"/>
    <cellStyle name="Обычный 6" xfId="11" xr:uid="{00000000-0005-0000-0000-00000F000000}"/>
    <cellStyle name="Обычный 7" xfId="12" xr:uid="{00000000-0005-0000-0000-000010000000}"/>
    <cellStyle name="Обычный 8" xfId="13" xr:uid="{00000000-0005-0000-0000-000011000000}"/>
    <cellStyle name="Обычный 9" xfId="14" xr:uid="{00000000-0005-0000-0000-000012000000}"/>
  </cellStyles>
  <dxfs count="1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O23"/>
  <sheetViews>
    <sheetView tabSelected="1" zoomScale="85" zoomScaleNormal="85" workbookViewId="0">
      <selection activeCell="D25" sqref="D25"/>
    </sheetView>
  </sheetViews>
  <sheetFormatPr defaultRowHeight="15" x14ac:dyDescent="0.25"/>
  <cols>
    <col min="2" max="2" width="68.28515625" customWidth="1"/>
    <col min="3" max="3" width="10.28515625" bestFit="1" customWidth="1"/>
    <col min="4" max="14" width="10.140625" customWidth="1"/>
  </cols>
  <sheetData>
    <row r="2" spans="1:15" ht="46.5" customHeight="1" x14ac:dyDescent="0.25">
      <c r="A2" s="146" t="s">
        <v>19</v>
      </c>
      <c r="B2" s="146"/>
      <c r="C2" s="146"/>
      <c r="D2" s="146"/>
      <c r="E2" s="146"/>
      <c r="F2" s="146"/>
      <c r="G2" s="146"/>
      <c r="H2" s="146"/>
      <c r="I2" s="146"/>
    </row>
    <row r="4" spans="1:15" ht="15.75" thickBot="1" x14ac:dyDescent="0.3">
      <c r="A4" s="147" t="s">
        <v>20</v>
      </c>
      <c r="B4" s="147"/>
      <c r="C4" s="147"/>
    </row>
    <row r="5" spans="1:15" x14ac:dyDescent="0.25">
      <c r="B5" s="7" t="s">
        <v>21</v>
      </c>
    </row>
    <row r="6" spans="1:15" ht="15.75" thickBot="1" x14ac:dyDescent="0.3">
      <c r="A6" t="s">
        <v>22</v>
      </c>
      <c r="B6" s="8" t="s">
        <v>56</v>
      </c>
    </row>
    <row r="7" spans="1:15" ht="15.75" thickBot="1" x14ac:dyDescent="0.3"/>
    <row r="8" spans="1:15" ht="15.75" thickBot="1" x14ac:dyDescent="0.3">
      <c r="A8" s="9" t="s">
        <v>23</v>
      </c>
      <c r="B8" s="9" t="s">
        <v>24</v>
      </c>
      <c r="C8" s="148" t="s">
        <v>56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0"/>
    </row>
    <row r="9" spans="1:15" ht="45.75" thickBot="1" x14ac:dyDescent="0.3">
      <c r="A9" s="9">
        <v>1</v>
      </c>
      <c r="B9" s="11" t="s">
        <v>25</v>
      </c>
      <c r="C9" s="90" t="s">
        <v>26</v>
      </c>
      <c r="D9" s="91" t="s">
        <v>27</v>
      </c>
      <c r="E9" s="91" t="s">
        <v>28</v>
      </c>
      <c r="F9" s="91" t="s">
        <v>29</v>
      </c>
      <c r="G9" s="91" t="s">
        <v>30</v>
      </c>
      <c r="H9" s="91" t="s">
        <v>31</v>
      </c>
      <c r="I9" s="91" t="s">
        <v>32</v>
      </c>
      <c r="J9" s="91" t="s">
        <v>33</v>
      </c>
      <c r="K9" s="91" t="s">
        <v>34</v>
      </c>
      <c r="L9" s="91" t="s">
        <v>35</v>
      </c>
      <c r="M9" s="91" t="s">
        <v>36</v>
      </c>
      <c r="N9" s="91" t="s">
        <v>37</v>
      </c>
    </row>
    <row r="10" spans="1:15" ht="15.75" thickBot="1" x14ac:dyDescent="0.3">
      <c r="A10" s="9" t="s">
        <v>38</v>
      </c>
      <c r="B10" s="9" t="s">
        <v>39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</row>
    <row r="11" spans="1:15" ht="15.75" thickBot="1" x14ac:dyDescent="0.3">
      <c r="A11" s="9" t="s">
        <v>40</v>
      </c>
      <c r="B11" s="9" t="s">
        <v>41</v>
      </c>
      <c r="C11" s="12">
        <v>27</v>
      </c>
      <c r="D11" s="12">
        <v>27</v>
      </c>
      <c r="E11" s="12">
        <v>28</v>
      </c>
      <c r="F11" s="12">
        <v>24</v>
      </c>
      <c r="G11" s="12">
        <v>24</v>
      </c>
      <c r="H11" s="12">
        <v>24</v>
      </c>
      <c r="I11" s="12">
        <v>24</v>
      </c>
      <c r="J11" s="12">
        <v>21</v>
      </c>
      <c r="K11" s="12">
        <v>25</v>
      </c>
      <c r="L11" s="12">
        <v>25</v>
      </c>
      <c r="M11" s="12">
        <v>25</v>
      </c>
      <c r="N11" s="12">
        <v>25</v>
      </c>
    </row>
    <row r="12" spans="1:15" ht="15.75" thickBot="1" x14ac:dyDescent="0.3">
      <c r="A12" s="9" t="s">
        <v>42</v>
      </c>
      <c r="B12" s="9" t="s">
        <v>43</v>
      </c>
      <c r="C12" s="12">
        <v>1982</v>
      </c>
      <c r="D12" s="12">
        <v>1991</v>
      </c>
      <c r="E12" s="12">
        <v>1993</v>
      </c>
      <c r="F12" s="12">
        <v>2001</v>
      </c>
      <c r="G12" s="12">
        <v>1998</v>
      </c>
      <c r="H12" s="12">
        <v>2011</v>
      </c>
      <c r="I12" s="12">
        <v>2031</v>
      </c>
      <c r="J12" s="12">
        <v>2038</v>
      </c>
      <c r="K12" s="12">
        <v>2047</v>
      </c>
      <c r="L12" s="12">
        <v>2054</v>
      </c>
      <c r="M12" s="12">
        <v>2060</v>
      </c>
      <c r="N12" s="12">
        <v>2069</v>
      </c>
    </row>
    <row r="13" spans="1:15" ht="15.75" thickBot="1" x14ac:dyDescent="0.3">
      <c r="A13" s="9" t="s">
        <v>44</v>
      </c>
      <c r="B13" s="9" t="s">
        <v>45</v>
      </c>
      <c r="C13" s="12">
        <v>165902</v>
      </c>
      <c r="D13" s="12">
        <v>166031</v>
      </c>
      <c r="E13" s="12">
        <v>166007</v>
      </c>
      <c r="F13" s="12">
        <v>166107</v>
      </c>
      <c r="G13" s="12">
        <v>166266</v>
      </c>
      <c r="H13" s="12">
        <v>166349</v>
      </c>
      <c r="I13" s="12">
        <v>166492</v>
      </c>
      <c r="J13" s="12">
        <v>166677</v>
      </c>
      <c r="K13" s="12">
        <v>166780</v>
      </c>
      <c r="L13" s="12">
        <v>166901</v>
      </c>
      <c r="M13" s="12">
        <v>167138</v>
      </c>
      <c r="N13" s="12">
        <v>167350</v>
      </c>
    </row>
    <row r="16" spans="1:15" x14ac:dyDescent="0.25">
      <c r="I16" s="13"/>
    </row>
    <row r="17" spans="1:9" x14ac:dyDescent="0.25">
      <c r="I17" s="13"/>
    </row>
    <row r="18" spans="1:9" x14ac:dyDescent="0.25">
      <c r="I18" s="13"/>
    </row>
    <row r="23" spans="1:9" ht="46.5" customHeight="1" x14ac:dyDescent="0.25">
      <c r="A23" s="150" t="s">
        <v>46</v>
      </c>
      <c r="B23" s="151"/>
    </row>
  </sheetData>
  <mergeCells count="4">
    <mergeCell ref="A2:I2"/>
    <mergeCell ref="A4:C4"/>
    <mergeCell ref="C8:N8"/>
    <mergeCell ref="A23:B23"/>
  </mergeCells>
  <hyperlinks>
    <hyperlink ref="C9" location="Январь!A1" display="январь" xr:uid="{00000000-0004-0000-0000-000000000000}"/>
    <hyperlink ref="D9" location="Февраль!A1" display="февраль" xr:uid="{00000000-0004-0000-0000-000001000000}"/>
    <hyperlink ref="E9" location="Март!A1" display="март" xr:uid="{00000000-0004-0000-0000-000002000000}"/>
    <hyperlink ref="F9" location="Апрель!A1" display="апрель" xr:uid="{00000000-0004-0000-0000-000003000000}"/>
    <hyperlink ref="G9" location="июнь!A1" display="май" xr:uid="{00000000-0004-0000-0000-000004000000}"/>
    <hyperlink ref="H9" display="июнь" xr:uid="{00000000-0004-0000-0000-000005000000}"/>
    <hyperlink ref="I9" location="Июль!A1" display="июль" xr:uid="{00000000-0004-0000-0000-000006000000}"/>
    <hyperlink ref="J9" location="Август!A1" display="август" xr:uid="{00000000-0004-0000-0000-000007000000}"/>
    <hyperlink ref="K9" location="сентябрь!A1" display="сентябрь" xr:uid="{00000000-0004-0000-0000-000008000000}"/>
    <hyperlink ref="L9" location="октябрь!A1" display="октябрь" xr:uid="{00000000-0004-0000-0000-000009000000}"/>
    <hyperlink ref="M9" location="ноябрь!A1" display="ноябрь" xr:uid="{00000000-0004-0000-0000-00000A000000}"/>
    <hyperlink ref="N9" location="декабрь!A1" display="декабрь" xr:uid="{00000000-0004-0000-0000-00000B000000}"/>
  </hyperlinks>
  <pageMargins left="0.25" right="0.25" top="0.75" bottom="0.75" header="0.3" footer="0.3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4"/>
  <sheetViews>
    <sheetView zoomScale="85" zoomScaleNormal="85" workbookViewId="0">
      <selection activeCell="G14" sqref="G14"/>
    </sheetView>
  </sheetViews>
  <sheetFormatPr defaultRowHeight="15" x14ac:dyDescent="0.25"/>
  <cols>
    <col min="1" max="1" width="23.42578125" bestFit="1" customWidth="1"/>
    <col min="2" max="2" width="9.140625" style="4"/>
    <col min="3" max="4" width="9.140625" hidden="1" customWidth="1"/>
    <col min="13" max="14" width="9.140625" hidden="1" customWidth="1"/>
    <col min="15" max="15" width="9.140625" customWidth="1"/>
    <col min="17" max="17" width="11.85546875" customWidth="1"/>
    <col min="18" max="18" width="13.42578125" style="19" customWidth="1"/>
    <col min="19" max="20" width="13.42578125" customWidth="1"/>
  </cols>
  <sheetData>
    <row r="1" spans="1:21" ht="15" customHeight="1" x14ac:dyDescent="0.25">
      <c r="A1" s="163" t="s">
        <v>0</v>
      </c>
      <c r="B1" s="166" t="s">
        <v>16</v>
      </c>
      <c r="C1" s="167"/>
      <c r="D1" s="167"/>
      <c r="E1" s="167"/>
      <c r="F1" s="168"/>
      <c r="G1" s="172" t="s">
        <v>17</v>
      </c>
      <c r="H1" s="167"/>
      <c r="I1" s="167"/>
      <c r="J1" s="167"/>
      <c r="K1" s="168"/>
      <c r="L1" s="172" t="s">
        <v>47</v>
      </c>
      <c r="M1" s="167"/>
      <c r="N1" s="167"/>
      <c r="O1" s="167"/>
      <c r="P1" s="168"/>
      <c r="Q1" s="174" t="s">
        <v>18</v>
      </c>
      <c r="R1" s="177" t="s">
        <v>54</v>
      </c>
      <c r="S1" s="178"/>
      <c r="T1" s="179"/>
    </row>
    <row r="2" spans="1:21" ht="15" customHeight="1" x14ac:dyDescent="0.25">
      <c r="A2" s="164"/>
      <c r="B2" s="169"/>
      <c r="C2" s="170"/>
      <c r="D2" s="170"/>
      <c r="E2" s="170"/>
      <c r="F2" s="171"/>
      <c r="G2" s="173"/>
      <c r="H2" s="170"/>
      <c r="I2" s="170"/>
      <c r="J2" s="170"/>
      <c r="K2" s="171"/>
      <c r="L2" s="173"/>
      <c r="M2" s="170"/>
      <c r="N2" s="170"/>
      <c r="O2" s="170"/>
      <c r="P2" s="171"/>
      <c r="Q2" s="175"/>
      <c r="R2" s="180"/>
      <c r="S2" s="181"/>
      <c r="T2" s="182"/>
    </row>
    <row r="3" spans="1:21" ht="15.75" customHeight="1" x14ac:dyDescent="0.25">
      <c r="A3" s="164"/>
      <c r="B3" s="169"/>
      <c r="C3" s="170"/>
      <c r="D3" s="170"/>
      <c r="E3" s="170"/>
      <c r="F3" s="171"/>
      <c r="G3" s="173"/>
      <c r="H3" s="170"/>
      <c r="I3" s="170"/>
      <c r="J3" s="170"/>
      <c r="K3" s="171"/>
      <c r="L3" s="173"/>
      <c r="M3" s="170"/>
      <c r="N3" s="170"/>
      <c r="O3" s="170"/>
      <c r="P3" s="171"/>
      <c r="Q3" s="175"/>
      <c r="R3" s="183"/>
      <c r="S3" s="184"/>
      <c r="T3" s="185"/>
    </row>
    <row r="4" spans="1:21" ht="15" customHeight="1" thickBot="1" x14ac:dyDescent="0.3">
      <c r="A4" s="165"/>
      <c r="B4" s="124" t="s">
        <v>15</v>
      </c>
      <c r="C4" s="125" t="s">
        <v>13</v>
      </c>
      <c r="D4" s="125" t="s">
        <v>49</v>
      </c>
      <c r="E4" s="125" t="s">
        <v>50</v>
      </c>
      <c r="F4" s="126" t="s">
        <v>51</v>
      </c>
      <c r="G4" s="127" t="s">
        <v>14</v>
      </c>
      <c r="H4" s="125" t="s">
        <v>13</v>
      </c>
      <c r="I4" s="125" t="s">
        <v>49</v>
      </c>
      <c r="J4" s="125" t="s">
        <v>50</v>
      </c>
      <c r="K4" s="126" t="s">
        <v>51</v>
      </c>
      <c r="L4" s="127" t="s">
        <v>47</v>
      </c>
      <c r="M4" s="125" t="s">
        <v>13</v>
      </c>
      <c r="N4" s="125" t="s">
        <v>49</v>
      </c>
      <c r="O4" s="125" t="s">
        <v>50</v>
      </c>
      <c r="P4" s="126" t="s">
        <v>51</v>
      </c>
      <c r="Q4" s="176"/>
      <c r="R4" s="74" t="s">
        <v>52</v>
      </c>
      <c r="S4" s="75" t="s">
        <v>53</v>
      </c>
      <c r="T4" s="76" t="s">
        <v>47</v>
      </c>
    </row>
    <row r="5" spans="1:21" s="5" customFormat="1" x14ac:dyDescent="0.25">
      <c r="A5" s="70" t="s">
        <v>59</v>
      </c>
      <c r="B5" s="133">
        <f>C5+D5+E5+F5</f>
        <v>8649</v>
      </c>
      <c r="C5" s="134"/>
      <c r="D5" s="134"/>
      <c r="E5" s="134">
        <v>21</v>
      </c>
      <c r="F5" s="135">
        <v>8628</v>
      </c>
      <c r="G5" s="133">
        <f>H5+I5+J5+K5</f>
        <v>4011</v>
      </c>
      <c r="H5" s="134"/>
      <c r="I5" s="134">
        <v>8</v>
      </c>
      <c r="J5" s="134">
        <v>261</v>
      </c>
      <c r="K5" s="135">
        <v>3742</v>
      </c>
      <c r="L5" s="133">
        <f>M5+N5+O5+P5</f>
        <v>2397</v>
      </c>
      <c r="M5" s="134"/>
      <c r="N5" s="134"/>
      <c r="O5" s="134"/>
      <c r="P5" s="135">
        <v>2397</v>
      </c>
      <c r="Q5" s="123">
        <f>G5+B5+L5</f>
        <v>15057</v>
      </c>
      <c r="R5" s="53"/>
      <c r="S5" s="42"/>
      <c r="T5" s="49"/>
      <c r="U5" s="4">
        <f>Q5-Август!Q5</f>
        <v>24</v>
      </c>
    </row>
    <row r="6" spans="1:21" s="14" customFormat="1" x14ac:dyDescent="0.25">
      <c r="A6" s="70" t="s">
        <v>60</v>
      </c>
      <c r="B6" s="114">
        <f>C6+D6+E6+F6</f>
        <v>11500</v>
      </c>
      <c r="C6" s="117"/>
      <c r="D6" s="117"/>
      <c r="E6" s="117">
        <v>28</v>
      </c>
      <c r="F6" s="118">
        <v>11472</v>
      </c>
      <c r="G6" s="114">
        <f>H6+I6+J6+K6</f>
        <v>1659</v>
      </c>
      <c r="H6" s="117"/>
      <c r="I6" s="117"/>
      <c r="J6" s="117">
        <v>98</v>
      </c>
      <c r="K6" s="118">
        <v>1561</v>
      </c>
      <c r="L6" s="114">
        <f>M6+N6+O6+P6</f>
        <v>874</v>
      </c>
      <c r="M6" s="117"/>
      <c r="N6" s="117"/>
      <c r="O6" s="117"/>
      <c r="P6" s="118">
        <v>874</v>
      </c>
      <c r="Q6" s="123">
        <f t="shared" ref="Q6:Q20" si="0">G6+B6+L6</f>
        <v>14033</v>
      </c>
      <c r="R6" s="54"/>
      <c r="S6" s="42"/>
      <c r="T6" s="55"/>
      <c r="U6" s="4">
        <f>Q6-Август!Q6</f>
        <v>22</v>
      </c>
    </row>
    <row r="7" spans="1:21" s="4" customFormat="1" x14ac:dyDescent="0.25">
      <c r="A7" s="70" t="s">
        <v>1</v>
      </c>
      <c r="B7" s="23">
        <f>B8+B9</f>
        <v>17543</v>
      </c>
      <c r="C7" s="1">
        <f t="shared" ref="C7:P7" si="1">C8+C9</f>
        <v>0</v>
      </c>
      <c r="D7" s="1">
        <f t="shared" si="1"/>
        <v>0</v>
      </c>
      <c r="E7" s="1">
        <f t="shared" si="1"/>
        <v>149</v>
      </c>
      <c r="F7" s="24">
        <f t="shared" si="1"/>
        <v>17394</v>
      </c>
      <c r="G7" s="23">
        <f t="shared" si="1"/>
        <v>2169</v>
      </c>
      <c r="H7" s="1">
        <f t="shared" si="1"/>
        <v>0</v>
      </c>
      <c r="I7" s="1">
        <f t="shared" si="1"/>
        <v>7</v>
      </c>
      <c r="J7" s="1">
        <f t="shared" si="1"/>
        <v>456</v>
      </c>
      <c r="K7" s="24">
        <f t="shared" si="1"/>
        <v>1706</v>
      </c>
      <c r="L7" s="23">
        <f t="shared" si="1"/>
        <v>682</v>
      </c>
      <c r="M7" s="1">
        <f t="shared" si="1"/>
        <v>0</v>
      </c>
      <c r="N7" s="1">
        <f t="shared" si="1"/>
        <v>0</v>
      </c>
      <c r="O7" s="1">
        <f t="shared" si="1"/>
        <v>1</v>
      </c>
      <c r="P7" s="24">
        <f t="shared" si="1"/>
        <v>681</v>
      </c>
      <c r="Q7" s="120">
        <f t="shared" si="0"/>
        <v>20394</v>
      </c>
      <c r="R7" s="53"/>
      <c r="S7" s="42"/>
      <c r="T7" s="49"/>
      <c r="U7" s="4">
        <f>Q7-Август!Q7</f>
        <v>44</v>
      </c>
    </row>
    <row r="8" spans="1:21" s="5" customFormat="1" x14ac:dyDescent="0.25">
      <c r="A8" s="69" t="s">
        <v>2</v>
      </c>
      <c r="B8" s="25">
        <f>C8+D8+E8+F8</f>
        <v>10856</v>
      </c>
      <c r="C8" s="16"/>
      <c r="D8" s="16"/>
      <c r="E8" s="16">
        <v>137</v>
      </c>
      <c r="F8" s="26">
        <v>10719</v>
      </c>
      <c r="G8" s="25">
        <f t="shared" ref="G8:G9" si="2">H8+I8+J8+K8</f>
        <v>1106</v>
      </c>
      <c r="H8" s="16"/>
      <c r="I8" s="16">
        <v>7</v>
      </c>
      <c r="J8" s="16">
        <v>340</v>
      </c>
      <c r="K8" s="26">
        <v>759</v>
      </c>
      <c r="L8" s="25">
        <f t="shared" ref="L8:L9" si="3">M8+N8+O8+P8</f>
        <v>115</v>
      </c>
      <c r="M8" s="16"/>
      <c r="N8" s="16"/>
      <c r="O8" s="16">
        <v>1</v>
      </c>
      <c r="P8" s="26">
        <v>114</v>
      </c>
      <c r="Q8" s="121">
        <f t="shared" si="0"/>
        <v>12077</v>
      </c>
      <c r="R8" s="53"/>
      <c r="S8" s="42"/>
      <c r="T8" s="49"/>
      <c r="U8" s="4">
        <f>Q8-Август!Q8</f>
        <v>23</v>
      </c>
    </row>
    <row r="9" spans="1:21" s="5" customFormat="1" x14ac:dyDescent="0.25">
      <c r="A9" s="69" t="s">
        <v>3</v>
      </c>
      <c r="B9" s="25">
        <f>C9+D9+E9+F9</f>
        <v>6687</v>
      </c>
      <c r="C9" s="16"/>
      <c r="D9" s="16"/>
      <c r="E9" s="16">
        <v>12</v>
      </c>
      <c r="F9" s="26">
        <v>6675</v>
      </c>
      <c r="G9" s="25">
        <f t="shared" si="2"/>
        <v>1063</v>
      </c>
      <c r="H9" s="16"/>
      <c r="I9" s="16"/>
      <c r="J9" s="16">
        <v>116</v>
      </c>
      <c r="K9" s="26">
        <v>947</v>
      </c>
      <c r="L9" s="25">
        <f t="shared" si="3"/>
        <v>567</v>
      </c>
      <c r="M9" s="16"/>
      <c r="N9" s="16"/>
      <c r="O9" s="16"/>
      <c r="P9" s="26">
        <v>567</v>
      </c>
      <c r="Q9" s="121">
        <f t="shared" si="0"/>
        <v>8317</v>
      </c>
      <c r="R9" s="53"/>
      <c r="S9" s="42"/>
      <c r="T9" s="49"/>
      <c r="U9" s="4">
        <f>Q9-Август!Q9</f>
        <v>21</v>
      </c>
    </row>
    <row r="10" spans="1:21" s="5" customFormat="1" x14ac:dyDescent="0.25">
      <c r="A10" s="71" t="s">
        <v>61</v>
      </c>
      <c r="B10" s="114">
        <f>C10+D10+E10+F10</f>
        <v>14052</v>
      </c>
      <c r="C10" s="115"/>
      <c r="D10" s="115"/>
      <c r="E10" s="115">
        <v>6</v>
      </c>
      <c r="F10" s="116">
        <v>14046</v>
      </c>
      <c r="G10" s="114">
        <f>H10+I10+J10+K10</f>
        <v>1358</v>
      </c>
      <c r="H10" s="115"/>
      <c r="I10" s="115"/>
      <c r="J10" s="115">
        <v>98</v>
      </c>
      <c r="K10" s="116">
        <v>1260</v>
      </c>
      <c r="L10" s="114">
        <f t="shared" ref="L10:L12" si="4">M10+N10+O10+P10</f>
        <v>254</v>
      </c>
      <c r="M10" s="115"/>
      <c r="N10" s="115"/>
      <c r="O10" s="115"/>
      <c r="P10" s="116">
        <v>254</v>
      </c>
      <c r="Q10" s="123">
        <f t="shared" si="0"/>
        <v>15664</v>
      </c>
      <c r="R10" s="53"/>
      <c r="S10" s="42"/>
      <c r="T10" s="49"/>
      <c r="U10" s="4">
        <f>Q10-Август!Q10</f>
        <v>-8</v>
      </c>
    </row>
    <row r="11" spans="1:21" s="5" customFormat="1" x14ac:dyDescent="0.25">
      <c r="A11" s="71" t="s">
        <v>62</v>
      </c>
      <c r="B11" s="114">
        <f>C11+D11+E11+F11</f>
        <v>11099</v>
      </c>
      <c r="C11" s="115"/>
      <c r="D11" s="115"/>
      <c r="E11" s="115">
        <v>1</v>
      </c>
      <c r="F11" s="116">
        <v>11098</v>
      </c>
      <c r="G11" s="114">
        <f t="shared" ref="G11:G12" si="5">H11+I11+J11+K11</f>
        <v>1168</v>
      </c>
      <c r="H11" s="115"/>
      <c r="I11" s="115"/>
      <c r="J11" s="115">
        <v>136</v>
      </c>
      <c r="K11" s="116">
        <v>1032</v>
      </c>
      <c r="L11" s="114">
        <f t="shared" si="4"/>
        <v>255</v>
      </c>
      <c r="M11" s="115"/>
      <c r="N11" s="115"/>
      <c r="O11" s="115"/>
      <c r="P11" s="116">
        <v>255</v>
      </c>
      <c r="Q11" s="123">
        <f t="shared" si="0"/>
        <v>12522</v>
      </c>
      <c r="R11" s="53"/>
      <c r="S11" s="42"/>
      <c r="T11" s="49"/>
      <c r="U11" s="4">
        <f>Q11-Август!Q11</f>
        <v>-9</v>
      </c>
    </row>
    <row r="12" spans="1:21" s="15" customFormat="1" x14ac:dyDescent="0.25">
      <c r="A12" s="71" t="s">
        <v>4</v>
      </c>
      <c r="B12" s="28">
        <f>C12+D12+E12+F12</f>
        <v>10491</v>
      </c>
      <c r="C12" s="2"/>
      <c r="D12" s="2"/>
      <c r="E12" s="2">
        <v>6</v>
      </c>
      <c r="F12" s="29">
        <v>10485</v>
      </c>
      <c r="G12" s="28">
        <f t="shared" si="5"/>
        <v>1977</v>
      </c>
      <c r="H12" s="2"/>
      <c r="I12" s="2">
        <v>8</v>
      </c>
      <c r="J12" s="2">
        <v>249</v>
      </c>
      <c r="K12" s="29">
        <v>1720</v>
      </c>
      <c r="L12" s="28">
        <f t="shared" si="4"/>
        <v>601</v>
      </c>
      <c r="M12" s="2"/>
      <c r="N12" s="2"/>
      <c r="O12" s="2"/>
      <c r="P12" s="29">
        <v>601</v>
      </c>
      <c r="Q12" s="119">
        <f t="shared" si="0"/>
        <v>13069</v>
      </c>
      <c r="R12" s="56"/>
      <c r="S12" s="42"/>
      <c r="T12" s="57"/>
      <c r="U12" s="4">
        <f>Q12-Август!Q12</f>
        <v>40</v>
      </c>
    </row>
    <row r="13" spans="1:21" s="4" customFormat="1" x14ac:dyDescent="0.25">
      <c r="A13" s="70" t="s">
        <v>5</v>
      </c>
      <c r="B13" s="23">
        <f t="shared" ref="B13:P13" si="6">B14+B15</f>
        <v>15894</v>
      </c>
      <c r="C13" s="1">
        <f t="shared" si="6"/>
        <v>0</v>
      </c>
      <c r="D13" s="1">
        <f t="shared" si="6"/>
        <v>0</v>
      </c>
      <c r="E13" s="1">
        <f t="shared" si="6"/>
        <v>5</v>
      </c>
      <c r="F13" s="24">
        <f t="shared" si="6"/>
        <v>15889</v>
      </c>
      <c r="G13" s="23">
        <f t="shared" si="6"/>
        <v>2097</v>
      </c>
      <c r="H13" s="1">
        <f t="shared" si="6"/>
        <v>0</v>
      </c>
      <c r="I13" s="1">
        <f t="shared" si="6"/>
        <v>0</v>
      </c>
      <c r="J13" s="1">
        <f t="shared" si="6"/>
        <v>228</v>
      </c>
      <c r="K13" s="24">
        <f t="shared" si="6"/>
        <v>1869</v>
      </c>
      <c r="L13" s="23">
        <f t="shared" si="6"/>
        <v>650</v>
      </c>
      <c r="M13" s="1">
        <f t="shared" si="6"/>
        <v>0</v>
      </c>
      <c r="N13" s="1">
        <f t="shared" si="6"/>
        <v>0</v>
      </c>
      <c r="O13" s="1">
        <f t="shared" si="6"/>
        <v>4</v>
      </c>
      <c r="P13" s="24">
        <f t="shared" si="6"/>
        <v>646</v>
      </c>
      <c r="Q13" s="120">
        <f t="shared" si="0"/>
        <v>18641</v>
      </c>
      <c r="R13" s="53"/>
      <c r="S13" s="42"/>
      <c r="T13" s="49"/>
      <c r="U13" s="4">
        <f>Q13-Август!Q13</f>
        <v>-62</v>
      </c>
    </row>
    <row r="14" spans="1:21" s="5" customFormat="1" x14ac:dyDescent="0.25">
      <c r="A14" s="69" t="s">
        <v>6</v>
      </c>
      <c r="B14" s="25">
        <f>C14+D14+E14+F14</f>
        <v>2974</v>
      </c>
      <c r="C14" s="16"/>
      <c r="D14" s="16"/>
      <c r="E14" s="16">
        <v>5</v>
      </c>
      <c r="F14" s="26">
        <v>2969</v>
      </c>
      <c r="G14" s="25">
        <f t="shared" ref="G14:G18" si="7">H14+I14+J14+K14</f>
        <v>756</v>
      </c>
      <c r="H14" s="16"/>
      <c r="I14" s="16"/>
      <c r="J14" s="16">
        <v>119</v>
      </c>
      <c r="K14" s="26">
        <v>637</v>
      </c>
      <c r="L14" s="25">
        <f t="shared" ref="L14:L18" si="8">M14+N14+O14+P14</f>
        <v>354</v>
      </c>
      <c r="M14" s="16"/>
      <c r="N14" s="16"/>
      <c r="O14" s="16">
        <v>4</v>
      </c>
      <c r="P14" s="26">
        <v>350</v>
      </c>
      <c r="Q14" s="121">
        <f t="shared" si="0"/>
        <v>4084</v>
      </c>
      <c r="R14" s="53"/>
      <c r="S14" s="42"/>
      <c r="T14" s="49"/>
      <c r="U14" s="4">
        <f>Q14-Август!Q14</f>
        <v>5</v>
      </c>
    </row>
    <row r="15" spans="1:21" s="5" customFormat="1" x14ac:dyDescent="0.25">
      <c r="A15" s="72" t="s">
        <v>7</v>
      </c>
      <c r="B15" s="25">
        <f>C15+D15+E15+F15</f>
        <v>12920</v>
      </c>
      <c r="C15" s="16"/>
      <c r="D15" s="16"/>
      <c r="E15" s="16"/>
      <c r="F15" s="26">
        <v>12920</v>
      </c>
      <c r="G15" s="25">
        <f t="shared" si="7"/>
        <v>1341</v>
      </c>
      <c r="H15" s="16"/>
      <c r="I15" s="16"/>
      <c r="J15" s="16">
        <v>109</v>
      </c>
      <c r="K15" s="26">
        <v>1232</v>
      </c>
      <c r="L15" s="25">
        <f t="shared" si="8"/>
        <v>296</v>
      </c>
      <c r="M15" s="16"/>
      <c r="N15" s="16"/>
      <c r="O15" s="16"/>
      <c r="P15" s="26">
        <v>296</v>
      </c>
      <c r="Q15" s="121">
        <f t="shared" si="0"/>
        <v>14557</v>
      </c>
      <c r="R15" s="53"/>
      <c r="S15" s="42"/>
      <c r="T15" s="49"/>
      <c r="U15" s="4">
        <f>Q15-Август!Q15</f>
        <v>-67</v>
      </c>
    </row>
    <row r="16" spans="1:21" s="6" customFormat="1" x14ac:dyDescent="0.25">
      <c r="A16" s="71" t="s">
        <v>8</v>
      </c>
      <c r="B16" s="28">
        <f t="shared" ref="B16:B20" si="9">C16+D16+E16+F16</f>
        <v>17931</v>
      </c>
      <c r="C16" s="1"/>
      <c r="D16" s="1"/>
      <c r="E16" s="1">
        <v>5</v>
      </c>
      <c r="F16" s="24">
        <v>17926</v>
      </c>
      <c r="G16" s="28">
        <f t="shared" si="7"/>
        <v>2138</v>
      </c>
      <c r="H16" s="1">
        <v>1</v>
      </c>
      <c r="I16" s="1">
        <v>2</v>
      </c>
      <c r="J16" s="1">
        <v>102</v>
      </c>
      <c r="K16" s="24">
        <v>2033</v>
      </c>
      <c r="L16" s="28">
        <f t="shared" si="8"/>
        <v>148</v>
      </c>
      <c r="M16" s="1"/>
      <c r="N16" s="1"/>
      <c r="O16" s="1"/>
      <c r="P16" s="24">
        <v>148</v>
      </c>
      <c r="Q16" s="119">
        <f t="shared" si="0"/>
        <v>20217</v>
      </c>
      <c r="R16" s="53"/>
      <c r="S16" s="42"/>
      <c r="T16" s="58"/>
      <c r="U16" s="4">
        <f>Q16-Август!Q16</f>
        <v>32</v>
      </c>
    </row>
    <row r="17" spans="1:21" s="15" customFormat="1" x14ac:dyDescent="0.25">
      <c r="A17" s="71" t="s">
        <v>9</v>
      </c>
      <c r="B17" s="28">
        <f t="shared" si="9"/>
        <v>14962</v>
      </c>
      <c r="C17" s="2"/>
      <c r="D17" s="2"/>
      <c r="E17" s="2">
        <v>6</v>
      </c>
      <c r="F17" s="29">
        <v>14956</v>
      </c>
      <c r="G17" s="28">
        <f t="shared" si="7"/>
        <v>1558</v>
      </c>
      <c r="H17" s="2"/>
      <c r="I17" s="2"/>
      <c r="J17" s="2">
        <v>34</v>
      </c>
      <c r="K17" s="29">
        <v>1524</v>
      </c>
      <c r="L17" s="28">
        <f t="shared" si="8"/>
        <v>744</v>
      </c>
      <c r="M17" s="2"/>
      <c r="N17" s="2"/>
      <c r="O17" s="2">
        <v>4</v>
      </c>
      <c r="P17" s="29">
        <v>740</v>
      </c>
      <c r="Q17" s="119">
        <f t="shared" si="0"/>
        <v>17264</v>
      </c>
      <c r="R17" s="56"/>
      <c r="S17" s="42"/>
      <c r="T17" s="57"/>
      <c r="U17" s="4">
        <f>Q17-Август!Q17</f>
        <v>27</v>
      </c>
    </row>
    <row r="18" spans="1:21" s="6" customFormat="1" x14ac:dyDescent="0.25">
      <c r="A18" s="70" t="s">
        <v>10</v>
      </c>
      <c r="B18" s="28">
        <f t="shared" si="9"/>
        <v>13369</v>
      </c>
      <c r="C18" s="2"/>
      <c r="D18" s="2"/>
      <c r="E18" s="2">
        <v>2</v>
      </c>
      <c r="F18" s="29">
        <v>13367</v>
      </c>
      <c r="G18" s="28">
        <f t="shared" si="7"/>
        <v>1185</v>
      </c>
      <c r="H18" s="1"/>
      <c r="I18" s="1"/>
      <c r="J18" s="1">
        <v>127</v>
      </c>
      <c r="K18" s="24">
        <v>1058</v>
      </c>
      <c r="L18" s="28">
        <f t="shared" si="8"/>
        <v>267</v>
      </c>
      <c r="M18" s="1"/>
      <c r="N18" s="1"/>
      <c r="O18" s="1"/>
      <c r="P18" s="24">
        <v>267</v>
      </c>
      <c r="Q18" s="119">
        <f t="shared" si="0"/>
        <v>14821</v>
      </c>
      <c r="R18" s="59"/>
      <c r="S18" s="42"/>
      <c r="T18" s="58"/>
      <c r="U18" s="4">
        <f>Q18-Август!Q18</f>
        <v>9</v>
      </c>
    </row>
    <row r="19" spans="1:21" s="6" customFormat="1" x14ac:dyDescent="0.25">
      <c r="A19" s="70" t="s">
        <v>11</v>
      </c>
      <c r="B19" s="28">
        <f t="shared" si="9"/>
        <v>4798</v>
      </c>
      <c r="C19" s="1"/>
      <c r="D19" s="1"/>
      <c r="E19" s="1"/>
      <c r="F19" s="24">
        <v>4798</v>
      </c>
      <c r="G19" s="28">
        <f>H19+I19+J19+K19</f>
        <v>632</v>
      </c>
      <c r="H19" s="1"/>
      <c r="I19" s="1"/>
      <c r="J19" s="1">
        <v>11</v>
      </c>
      <c r="K19" s="24">
        <v>621</v>
      </c>
      <c r="L19" s="28">
        <f>M19+N19+O19+P19</f>
        <v>259</v>
      </c>
      <c r="M19" s="1"/>
      <c r="N19" s="1"/>
      <c r="O19" s="1"/>
      <c r="P19" s="24">
        <v>259</v>
      </c>
      <c r="Q19" s="119">
        <f t="shared" si="0"/>
        <v>5689</v>
      </c>
      <c r="R19" s="59"/>
      <c r="S19" s="42"/>
      <c r="T19" s="58"/>
      <c r="U19" s="4">
        <f>Q19-Август!Q19</f>
        <v>-2</v>
      </c>
    </row>
    <row r="20" spans="1:21" s="6" customFormat="1" x14ac:dyDescent="0.25">
      <c r="A20" s="70" t="s">
        <v>12</v>
      </c>
      <c r="B20" s="28">
        <f t="shared" si="9"/>
        <v>1146</v>
      </c>
      <c r="C20" s="1"/>
      <c r="D20" s="1"/>
      <c r="E20" s="1"/>
      <c r="F20" s="24">
        <v>1146</v>
      </c>
      <c r="G20" s="28">
        <f t="shared" ref="G20" si="10">H20+I20+J20+K20</f>
        <v>236</v>
      </c>
      <c r="H20" s="1"/>
      <c r="I20" s="1"/>
      <c r="J20" s="1">
        <v>9</v>
      </c>
      <c r="K20" s="24">
        <v>227</v>
      </c>
      <c r="L20" s="28">
        <f t="shared" ref="L20" si="11">M20+N20+O20+P20</f>
        <v>100</v>
      </c>
      <c r="M20" s="1"/>
      <c r="N20" s="1"/>
      <c r="O20" s="1"/>
      <c r="P20" s="24">
        <v>100</v>
      </c>
      <c r="Q20" s="119">
        <f t="shared" si="0"/>
        <v>1482</v>
      </c>
      <c r="R20" s="59"/>
      <c r="S20" s="42"/>
      <c r="T20" s="58"/>
      <c r="U20" s="4">
        <f>Q20-Август!Q20</f>
        <v>-1</v>
      </c>
    </row>
    <row r="21" spans="1:21" ht="16.5" thickBot="1" x14ac:dyDescent="0.3">
      <c r="A21" s="73" t="s">
        <v>18</v>
      </c>
      <c r="B21" s="30">
        <f>B5+B6+B7+B10+B11+B12+B13+B16+B17+B18+B19+B20</f>
        <v>141434</v>
      </c>
      <c r="C21" s="30">
        <f>C5+C6+C7+C10+C11+C12+C13+C16+C17+C18+C19+C20</f>
        <v>0</v>
      </c>
      <c r="D21" s="30">
        <f>D5+D6+D7+D10+D11+D12+D13+D16+D17+D18+D19+D20</f>
        <v>0</v>
      </c>
      <c r="E21" s="31">
        <f t="shared" ref="E21:P21" si="12">E5+E6+E7+E10+E11+E12+E13+E16+E17+E18+E19+E20</f>
        <v>229</v>
      </c>
      <c r="F21" s="32">
        <f t="shared" si="12"/>
        <v>141205</v>
      </c>
      <c r="G21" s="30">
        <f t="shared" si="12"/>
        <v>20188</v>
      </c>
      <c r="H21" s="31">
        <f t="shared" si="12"/>
        <v>1</v>
      </c>
      <c r="I21" s="31">
        <f t="shared" si="12"/>
        <v>25</v>
      </c>
      <c r="J21" s="31">
        <f t="shared" si="12"/>
        <v>1809</v>
      </c>
      <c r="K21" s="32">
        <f t="shared" si="12"/>
        <v>18353</v>
      </c>
      <c r="L21" s="30">
        <f t="shared" si="12"/>
        <v>7231</v>
      </c>
      <c r="M21" s="31">
        <f>M5+M6+M7+M10+M11+M12+M13+M16+M17+M18+M19+M20</f>
        <v>0</v>
      </c>
      <c r="N21" s="31">
        <f t="shared" si="12"/>
        <v>0</v>
      </c>
      <c r="O21" s="31">
        <f t="shared" si="12"/>
        <v>9</v>
      </c>
      <c r="P21" s="32">
        <f t="shared" si="12"/>
        <v>7222</v>
      </c>
      <c r="Q21" s="122">
        <f>G21+B21+L21</f>
        <v>168853</v>
      </c>
      <c r="R21" s="60"/>
      <c r="S21" s="61"/>
      <c r="T21" s="62"/>
      <c r="U21" s="4">
        <f>Q21-Август!Q21</f>
        <v>116</v>
      </c>
    </row>
    <row r="22" spans="1:21" x14ac:dyDescent="0.25">
      <c r="B22"/>
      <c r="Q22" s="41">
        <f>E21+F21+H21+I21+J21+K21+O21+P21</f>
        <v>168853</v>
      </c>
      <c r="U22" s="4">
        <f>Q22-Август!Q22</f>
        <v>116</v>
      </c>
    </row>
    <row r="23" spans="1:21" x14ac:dyDescent="0.25">
      <c r="F23" s="21"/>
      <c r="K23" s="21"/>
    </row>
    <row r="24" spans="1:21" x14ac:dyDescent="0.25">
      <c r="B24">
        <f>B21-Август!B21</f>
        <v>44</v>
      </c>
      <c r="C24">
        <f>C21-Август!C21</f>
        <v>0</v>
      </c>
      <c r="D24">
        <f>D21-Август!D21</f>
        <v>0</v>
      </c>
      <c r="E24">
        <f>E21-Август!E21</f>
        <v>0</v>
      </c>
      <c r="F24">
        <f>F21-Август!F21</f>
        <v>44</v>
      </c>
      <c r="G24">
        <f>G21-Август!G21</f>
        <v>72</v>
      </c>
      <c r="H24">
        <f>H21-Август!H21</f>
        <v>0</v>
      </c>
      <c r="I24">
        <f>I21-Август!I21</f>
        <v>4</v>
      </c>
      <c r="J24">
        <f>J21-Август!J21</f>
        <v>9</v>
      </c>
      <c r="K24">
        <f>K21-Август!K21</f>
        <v>59</v>
      </c>
      <c r="L24">
        <f>L21-Август!L21</f>
        <v>0</v>
      </c>
      <c r="M24">
        <f>M21-Август!M21</f>
        <v>0</v>
      </c>
      <c r="N24">
        <f>N21-Август!N21</f>
        <v>0</v>
      </c>
      <c r="O24">
        <f>O21-Август!O21</f>
        <v>0</v>
      </c>
      <c r="P24">
        <f>P21-Август!P21</f>
        <v>0</v>
      </c>
      <c r="Q24">
        <f>Q21-Август!Q21</f>
        <v>116</v>
      </c>
    </row>
  </sheetData>
  <mergeCells count="6">
    <mergeCell ref="R1:T3"/>
    <mergeCell ref="A1:A4"/>
    <mergeCell ref="B1:F3"/>
    <mergeCell ref="G1:K3"/>
    <mergeCell ref="L1:P3"/>
    <mergeCell ref="Q1:Q4"/>
  </mergeCells>
  <conditionalFormatting sqref="G17:G19 B17:B19 B21 G12:G15 B12:B15 B5:B10 G5:G10 Q5:Q10 L5:L10">
    <cfRule type="cellIs" dxfId="59" priority="15" operator="equal">
      <formula>0</formula>
    </cfRule>
  </conditionalFormatting>
  <conditionalFormatting sqref="Q17:Q19 Q21 Q12:Q15">
    <cfRule type="cellIs" dxfId="58" priority="14" operator="equal">
      <formula>0</formula>
    </cfRule>
  </conditionalFormatting>
  <conditionalFormatting sqref="L17:L19 L12:L15">
    <cfRule type="cellIs" dxfId="57" priority="13" operator="equal">
      <formula>0</formula>
    </cfRule>
  </conditionalFormatting>
  <conditionalFormatting sqref="B16 G16">
    <cfRule type="cellIs" dxfId="56" priority="12" operator="equal">
      <formula>0</formula>
    </cfRule>
  </conditionalFormatting>
  <conditionalFormatting sqref="Q16">
    <cfRule type="cellIs" dxfId="55" priority="11" operator="equal">
      <formula>0</formula>
    </cfRule>
  </conditionalFormatting>
  <conditionalFormatting sqref="L16">
    <cfRule type="cellIs" dxfId="54" priority="10" operator="equal">
      <formula>0</formula>
    </cfRule>
  </conditionalFormatting>
  <conditionalFormatting sqref="B20 G20">
    <cfRule type="cellIs" dxfId="53" priority="9" operator="equal">
      <formula>0</formula>
    </cfRule>
  </conditionalFormatting>
  <conditionalFormatting sqref="Q20">
    <cfRule type="cellIs" dxfId="52" priority="8" operator="equal">
      <formula>0</formula>
    </cfRule>
  </conditionalFormatting>
  <conditionalFormatting sqref="L20">
    <cfRule type="cellIs" dxfId="51" priority="7" operator="equal">
      <formula>0</formula>
    </cfRule>
  </conditionalFormatting>
  <conditionalFormatting sqref="B11 G11">
    <cfRule type="cellIs" dxfId="50" priority="6" operator="equal">
      <formula>0</formula>
    </cfRule>
  </conditionalFormatting>
  <conditionalFormatting sqref="Q11">
    <cfRule type="cellIs" dxfId="49" priority="5" operator="equal">
      <formula>0</formula>
    </cfRule>
  </conditionalFormatting>
  <conditionalFormatting sqref="L11">
    <cfRule type="cellIs" dxfId="48" priority="4" operator="equal">
      <formula>0</formula>
    </cfRule>
  </conditionalFormatting>
  <conditionalFormatting sqref="E21:P21">
    <cfRule type="cellIs" dxfId="47" priority="3" operator="equal">
      <formula>0</formula>
    </cfRule>
  </conditionalFormatting>
  <conditionalFormatting sqref="C21">
    <cfRule type="cellIs" dxfId="46" priority="2" operator="equal">
      <formula>0</formula>
    </cfRule>
  </conditionalFormatting>
  <conditionalFormatting sqref="D21">
    <cfRule type="cellIs" dxfId="45" priority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24"/>
  <sheetViews>
    <sheetView zoomScale="85" zoomScaleNormal="85" workbookViewId="0">
      <selection activeCell="P18" sqref="P18"/>
    </sheetView>
  </sheetViews>
  <sheetFormatPr defaultRowHeight="15" x14ac:dyDescent="0.25"/>
  <cols>
    <col min="1" max="1" width="23.42578125" bestFit="1" customWidth="1"/>
    <col min="2" max="2" width="9.140625" style="4"/>
    <col min="3" max="4" width="9.140625" hidden="1" customWidth="1"/>
    <col min="13" max="14" width="9.140625" hidden="1" customWidth="1"/>
    <col min="15" max="15" width="9.140625" customWidth="1"/>
    <col min="17" max="17" width="11.85546875" customWidth="1"/>
    <col min="18" max="18" width="13.42578125" style="19" customWidth="1"/>
    <col min="19" max="20" width="13.42578125" customWidth="1"/>
    <col min="22" max="22" width="10.28515625" customWidth="1"/>
  </cols>
  <sheetData>
    <row r="1" spans="1:21" ht="15" customHeight="1" x14ac:dyDescent="0.25">
      <c r="A1" s="163" t="s">
        <v>0</v>
      </c>
      <c r="B1" s="192" t="s">
        <v>16</v>
      </c>
      <c r="C1" s="193"/>
      <c r="D1" s="193"/>
      <c r="E1" s="193"/>
      <c r="F1" s="194"/>
      <c r="G1" s="198" t="s">
        <v>17</v>
      </c>
      <c r="H1" s="193"/>
      <c r="I1" s="193"/>
      <c r="J1" s="193"/>
      <c r="K1" s="194"/>
      <c r="L1" s="198" t="s">
        <v>47</v>
      </c>
      <c r="M1" s="193"/>
      <c r="N1" s="193"/>
      <c r="O1" s="193"/>
      <c r="P1" s="194"/>
      <c r="Q1" s="174" t="s">
        <v>18</v>
      </c>
      <c r="R1" s="177" t="s">
        <v>54</v>
      </c>
      <c r="S1" s="178"/>
      <c r="T1" s="179"/>
    </row>
    <row r="2" spans="1:21" ht="15" customHeight="1" x14ac:dyDescent="0.25">
      <c r="A2" s="164"/>
      <c r="B2" s="195"/>
      <c r="C2" s="196"/>
      <c r="D2" s="196"/>
      <c r="E2" s="196"/>
      <c r="F2" s="197"/>
      <c r="G2" s="199"/>
      <c r="H2" s="196"/>
      <c r="I2" s="196"/>
      <c r="J2" s="196"/>
      <c r="K2" s="197"/>
      <c r="L2" s="199"/>
      <c r="M2" s="196"/>
      <c r="N2" s="196"/>
      <c r="O2" s="196"/>
      <c r="P2" s="197"/>
      <c r="Q2" s="175"/>
      <c r="R2" s="180"/>
      <c r="S2" s="181"/>
      <c r="T2" s="182"/>
    </row>
    <row r="3" spans="1:21" ht="15.75" customHeight="1" x14ac:dyDescent="0.25">
      <c r="A3" s="164"/>
      <c r="B3" s="195"/>
      <c r="C3" s="196"/>
      <c r="D3" s="196"/>
      <c r="E3" s="196"/>
      <c r="F3" s="197"/>
      <c r="G3" s="199"/>
      <c r="H3" s="196"/>
      <c r="I3" s="196"/>
      <c r="J3" s="196"/>
      <c r="K3" s="197"/>
      <c r="L3" s="199"/>
      <c r="M3" s="196"/>
      <c r="N3" s="196"/>
      <c r="O3" s="196"/>
      <c r="P3" s="197"/>
      <c r="Q3" s="175"/>
      <c r="R3" s="183"/>
      <c r="S3" s="184"/>
      <c r="T3" s="185"/>
    </row>
    <row r="4" spans="1:21" ht="15" customHeight="1" thickBot="1" x14ac:dyDescent="0.3">
      <c r="A4" s="165"/>
      <c r="B4" s="124" t="s">
        <v>15</v>
      </c>
      <c r="C4" s="125" t="s">
        <v>13</v>
      </c>
      <c r="D4" s="125" t="s">
        <v>49</v>
      </c>
      <c r="E4" s="125" t="s">
        <v>50</v>
      </c>
      <c r="F4" s="126" t="s">
        <v>51</v>
      </c>
      <c r="G4" s="127" t="s">
        <v>14</v>
      </c>
      <c r="H4" s="125" t="s">
        <v>13</v>
      </c>
      <c r="I4" s="125" t="s">
        <v>49</v>
      </c>
      <c r="J4" s="125" t="s">
        <v>50</v>
      </c>
      <c r="K4" s="126" t="s">
        <v>51</v>
      </c>
      <c r="L4" s="127" t="s">
        <v>47</v>
      </c>
      <c r="M4" s="125" t="s">
        <v>13</v>
      </c>
      <c r="N4" s="125" t="s">
        <v>49</v>
      </c>
      <c r="O4" s="125" t="s">
        <v>50</v>
      </c>
      <c r="P4" s="126" t="s">
        <v>51</v>
      </c>
      <c r="Q4" s="176"/>
      <c r="R4" s="74" t="s">
        <v>52</v>
      </c>
      <c r="S4" s="75" t="s">
        <v>53</v>
      </c>
      <c r="T4" s="76" t="s">
        <v>47</v>
      </c>
    </row>
    <row r="5" spans="1:21" s="5" customFormat="1" x14ac:dyDescent="0.25">
      <c r="A5" s="70" t="s">
        <v>59</v>
      </c>
      <c r="B5" s="133">
        <f t="shared" ref="B5:B15" si="0">C5+D5+E5+F5</f>
        <v>8675</v>
      </c>
      <c r="C5" s="134"/>
      <c r="D5" s="134"/>
      <c r="E5" s="134">
        <v>21</v>
      </c>
      <c r="F5" s="135">
        <v>8654</v>
      </c>
      <c r="G5" s="133">
        <f>H5+I5+J5+K5</f>
        <v>4020</v>
      </c>
      <c r="H5" s="134"/>
      <c r="I5" s="134">
        <v>8</v>
      </c>
      <c r="J5" s="134">
        <v>266</v>
      </c>
      <c r="K5" s="135">
        <v>3746</v>
      </c>
      <c r="L5" s="133">
        <f>M5+N5+O5+P5</f>
        <v>2397</v>
      </c>
      <c r="M5" s="134"/>
      <c r="N5" s="134"/>
      <c r="O5" s="134"/>
      <c r="P5" s="135">
        <v>2397</v>
      </c>
      <c r="Q5" s="123">
        <f>G5+B5+L5</f>
        <v>15092</v>
      </c>
      <c r="R5" s="53"/>
      <c r="S5" s="42"/>
      <c r="T5" s="49"/>
      <c r="U5" s="4">
        <f>Q5-сентябрь!Q5</f>
        <v>35</v>
      </c>
    </row>
    <row r="6" spans="1:21" s="14" customFormat="1" x14ac:dyDescent="0.25">
      <c r="A6" s="70" t="s">
        <v>60</v>
      </c>
      <c r="B6" s="114">
        <f t="shared" si="0"/>
        <v>11488</v>
      </c>
      <c r="C6" s="117"/>
      <c r="D6" s="117"/>
      <c r="E6" s="117">
        <v>28</v>
      </c>
      <c r="F6" s="118">
        <v>11460</v>
      </c>
      <c r="G6" s="114">
        <f>H6+I6+J6+K6</f>
        <v>1668</v>
      </c>
      <c r="H6" s="117"/>
      <c r="I6" s="117"/>
      <c r="J6" s="117">
        <v>99</v>
      </c>
      <c r="K6" s="118">
        <v>1569</v>
      </c>
      <c r="L6" s="114">
        <f>M6+N6+O6+P6</f>
        <v>878</v>
      </c>
      <c r="M6" s="117"/>
      <c r="N6" s="117"/>
      <c r="O6" s="117"/>
      <c r="P6" s="118">
        <v>878</v>
      </c>
      <c r="Q6" s="123">
        <f t="shared" ref="Q6:Q20" si="1">G6+B6+L6</f>
        <v>14034</v>
      </c>
      <c r="R6" s="54"/>
      <c r="S6" s="42"/>
      <c r="T6" s="55"/>
      <c r="U6" s="4">
        <f>Q6-сентябрь!Q6</f>
        <v>1</v>
      </c>
    </row>
    <row r="7" spans="1:21" s="4" customFormat="1" x14ac:dyDescent="0.25">
      <c r="A7" s="70" t="s">
        <v>1</v>
      </c>
      <c r="B7" s="114">
        <f t="shared" si="0"/>
        <v>17576</v>
      </c>
      <c r="C7" s="1">
        <f>C8+C9</f>
        <v>0</v>
      </c>
      <c r="D7" s="1">
        <f>D8+D9</f>
        <v>0</v>
      </c>
      <c r="E7" s="1">
        <v>150</v>
      </c>
      <c r="F7" s="24">
        <v>17426</v>
      </c>
      <c r="G7" s="114">
        <f>H7+I7+J7+K7</f>
        <v>2178</v>
      </c>
      <c r="H7" s="1"/>
      <c r="I7" s="1">
        <v>7</v>
      </c>
      <c r="J7" s="1">
        <v>456</v>
      </c>
      <c r="K7" s="24">
        <v>1715</v>
      </c>
      <c r="L7" s="114">
        <f>M7+N7+O7+P7</f>
        <v>681</v>
      </c>
      <c r="M7" s="1">
        <f>M8+M9</f>
        <v>0</v>
      </c>
      <c r="N7" s="1">
        <f>N8+N9</f>
        <v>0</v>
      </c>
      <c r="O7" s="1">
        <v>1</v>
      </c>
      <c r="P7" s="24">
        <v>680</v>
      </c>
      <c r="Q7" s="120">
        <f t="shared" si="1"/>
        <v>20435</v>
      </c>
      <c r="R7" s="53"/>
      <c r="S7" s="42"/>
      <c r="T7" s="49"/>
      <c r="U7" s="4">
        <f>Q7-сентябрь!Q7</f>
        <v>41</v>
      </c>
    </row>
    <row r="8" spans="1:21" s="5" customFormat="1" x14ac:dyDescent="0.25">
      <c r="A8" s="69" t="s">
        <v>2</v>
      </c>
      <c r="B8" s="25">
        <f t="shared" si="0"/>
        <v>10878</v>
      </c>
      <c r="C8" s="16"/>
      <c r="D8" s="16"/>
      <c r="E8" s="16">
        <v>138</v>
      </c>
      <c r="F8" s="26">
        <v>10740</v>
      </c>
      <c r="G8" s="25">
        <f t="shared" ref="G8:G9" si="2">H8+I8+J8+K8</f>
        <v>1110</v>
      </c>
      <c r="H8" s="16"/>
      <c r="I8" s="16"/>
      <c r="J8" s="16">
        <v>342</v>
      </c>
      <c r="K8" s="26">
        <v>768</v>
      </c>
      <c r="L8" s="25">
        <f t="shared" ref="L8:L9" si="3">M8+N8+O8+P8</f>
        <v>114</v>
      </c>
      <c r="M8" s="16"/>
      <c r="N8" s="16"/>
      <c r="O8" s="16">
        <v>1</v>
      </c>
      <c r="P8" s="26">
        <v>113</v>
      </c>
      <c r="Q8" s="121">
        <f t="shared" si="1"/>
        <v>12102</v>
      </c>
      <c r="R8" s="53"/>
      <c r="S8" s="42"/>
      <c r="T8" s="49"/>
      <c r="U8" s="4">
        <f>Q8-сентябрь!Q8</f>
        <v>25</v>
      </c>
    </row>
    <row r="9" spans="1:21" s="5" customFormat="1" x14ac:dyDescent="0.25">
      <c r="A9" s="69" t="s">
        <v>3</v>
      </c>
      <c r="B9" s="25">
        <f t="shared" si="0"/>
        <v>6698</v>
      </c>
      <c r="C9" s="16"/>
      <c r="D9" s="16"/>
      <c r="E9" s="16">
        <v>12</v>
      </c>
      <c r="F9" s="26">
        <v>6686</v>
      </c>
      <c r="G9" s="25">
        <f t="shared" si="2"/>
        <v>1061</v>
      </c>
      <c r="H9" s="16"/>
      <c r="I9" s="16"/>
      <c r="J9" s="16">
        <v>114</v>
      </c>
      <c r="K9" s="26">
        <v>947</v>
      </c>
      <c r="L9" s="25">
        <f t="shared" si="3"/>
        <v>567</v>
      </c>
      <c r="M9" s="16"/>
      <c r="N9" s="16"/>
      <c r="O9" s="16"/>
      <c r="P9" s="26">
        <v>567</v>
      </c>
      <c r="Q9" s="121">
        <f t="shared" si="1"/>
        <v>8326</v>
      </c>
      <c r="R9" s="53"/>
      <c r="S9" s="42"/>
      <c r="T9" s="49"/>
      <c r="U9" s="4">
        <f>Q9-сентябрь!Q9</f>
        <v>9</v>
      </c>
    </row>
    <row r="10" spans="1:21" s="5" customFormat="1" x14ac:dyDescent="0.25">
      <c r="A10" s="71" t="s">
        <v>61</v>
      </c>
      <c r="B10" s="114">
        <f t="shared" si="0"/>
        <v>14047</v>
      </c>
      <c r="C10" s="115"/>
      <c r="D10" s="115"/>
      <c r="E10" s="115">
        <v>6</v>
      </c>
      <c r="F10" s="116">
        <v>14041</v>
      </c>
      <c r="G10" s="114">
        <f t="shared" ref="G10:G13" si="4">H10+I10+J10+K10</f>
        <v>1358</v>
      </c>
      <c r="H10" s="115"/>
      <c r="I10" s="115"/>
      <c r="J10" s="115">
        <v>97</v>
      </c>
      <c r="K10" s="116">
        <v>1261</v>
      </c>
      <c r="L10" s="114">
        <f t="shared" ref="L10:L13" si="5">M10+N10+O10+P10</f>
        <v>254</v>
      </c>
      <c r="M10" s="115"/>
      <c r="N10" s="115"/>
      <c r="O10" s="115"/>
      <c r="P10" s="116">
        <v>254</v>
      </c>
      <c r="Q10" s="123">
        <f t="shared" si="1"/>
        <v>15659</v>
      </c>
      <c r="R10" s="53"/>
      <c r="S10" s="42"/>
      <c r="T10" s="49"/>
      <c r="U10" s="4">
        <f>Q10-сентябрь!Q10</f>
        <v>-5</v>
      </c>
    </row>
    <row r="11" spans="1:21" s="5" customFormat="1" x14ac:dyDescent="0.25">
      <c r="A11" s="71" t="s">
        <v>62</v>
      </c>
      <c r="B11" s="114">
        <f t="shared" si="0"/>
        <v>11087</v>
      </c>
      <c r="C11" s="115"/>
      <c r="D11" s="115"/>
      <c r="E11" s="115">
        <v>1</v>
      </c>
      <c r="F11" s="116">
        <v>11086</v>
      </c>
      <c r="G11" s="114">
        <f t="shared" si="4"/>
        <v>1168</v>
      </c>
      <c r="H11" s="115"/>
      <c r="I11" s="115"/>
      <c r="J11" s="115">
        <v>136</v>
      </c>
      <c r="K11" s="116">
        <v>1032</v>
      </c>
      <c r="L11" s="114">
        <f t="shared" si="5"/>
        <v>254</v>
      </c>
      <c r="M11" s="115"/>
      <c r="N11" s="115"/>
      <c r="O11" s="115"/>
      <c r="P11" s="116">
        <v>254</v>
      </c>
      <c r="Q11" s="123">
        <f t="shared" si="1"/>
        <v>12509</v>
      </c>
      <c r="R11" s="53"/>
      <c r="S11" s="42"/>
      <c r="T11" s="49"/>
      <c r="U11" s="4">
        <f>Q11-сентябрь!Q11</f>
        <v>-13</v>
      </c>
    </row>
    <row r="12" spans="1:21" s="15" customFormat="1" x14ac:dyDescent="0.25">
      <c r="A12" s="71" t="s">
        <v>4</v>
      </c>
      <c r="B12" s="28">
        <f t="shared" si="0"/>
        <v>10492</v>
      </c>
      <c r="C12" s="2"/>
      <c r="D12" s="2"/>
      <c r="E12" s="2">
        <v>6</v>
      </c>
      <c r="F12" s="29">
        <v>10486</v>
      </c>
      <c r="G12" s="28">
        <f t="shared" si="4"/>
        <v>1985</v>
      </c>
      <c r="H12" s="2"/>
      <c r="I12" s="2">
        <v>8</v>
      </c>
      <c r="J12" s="2">
        <v>249</v>
      </c>
      <c r="K12" s="29">
        <v>1728</v>
      </c>
      <c r="L12" s="28">
        <f t="shared" si="5"/>
        <v>601</v>
      </c>
      <c r="M12" s="2"/>
      <c r="N12" s="2"/>
      <c r="O12" s="2"/>
      <c r="P12" s="29">
        <v>601</v>
      </c>
      <c r="Q12" s="119">
        <f t="shared" si="1"/>
        <v>13078</v>
      </c>
      <c r="R12" s="139"/>
      <c r="S12" s="141"/>
      <c r="T12" s="140"/>
      <c r="U12" s="4">
        <f>Q12-сентябрь!Q12</f>
        <v>9</v>
      </c>
    </row>
    <row r="13" spans="1:21" s="4" customFormat="1" x14ac:dyDescent="0.25">
      <c r="A13" s="70" t="s">
        <v>5</v>
      </c>
      <c r="B13" s="28">
        <f t="shared" si="0"/>
        <v>15911</v>
      </c>
      <c r="C13" s="1">
        <f t="shared" ref="C13:N13" si="6">C14+C15</f>
        <v>0</v>
      </c>
      <c r="D13" s="1">
        <f t="shared" si="6"/>
        <v>0</v>
      </c>
      <c r="E13" s="1">
        <v>5</v>
      </c>
      <c r="F13" s="24">
        <v>15906</v>
      </c>
      <c r="G13" s="28">
        <f t="shared" si="4"/>
        <v>2098</v>
      </c>
      <c r="H13" s="1"/>
      <c r="I13" s="1"/>
      <c r="J13" s="1">
        <v>228</v>
      </c>
      <c r="K13" s="24">
        <v>1870</v>
      </c>
      <c r="L13" s="28">
        <f t="shared" si="5"/>
        <v>649</v>
      </c>
      <c r="M13" s="1">
        <f t="shared" si="6"/>
        <v>0</v>
      </c>
      <c r="N13" s="1">
        <f t="shared" si="6"/>
        <v>0</v>
      </c>
      <c r="O13" s="1">
        <v>4</v>
      </c>
      <c r="P13" s="24">
        <v>645</v>
      </c>
      <c r="Q13" s="120">
        <f>G13+B13+L13</f>
        <v>18658</v>
      </c>
      <c r="R13" s="53"/>
      <c r="S13" s="42"/>
      <c r="T13" s="49"/>
      <c r="U13" s="4">
        <f>Q13-сентябрь!Q13</f>
        <v>17</v>
      </c>
    </row>
    <row r="14" spans="1:21" s="5" customFormat="1" x14ac:dyDescent="0.25">
      <c r="A14" s="69" t="s">
        <v>6</v>
      </c>
      <c r="B14" s="25">
        <f t="shared" si="0"/>
        <v>2992</v>
      </c>
      <c r="C14" s="16"/>
      <c r="D14" s="16"/>
      <c r="E14" s="16">
        <v>5</v>
      </c>
      <c r="F14" s="26">
        <v>2987</v>
      </c>
      <c r="G14" s="25">
        <f t="shared" ref="G14:G18" si="7">H14+I14+J14+K14</f>
        <v>757</v>
      </c>
      <c r="H14" s="16"/>
      <c r="I14" s="16"/>
      <c r="J14" s="16">
        <v>119</v>
      </c>
      <c r="K14" s="26">
        <v>638</v>
      </c>
      <c r="L14" s="25">
        <f t="shared" ref="L14:L18" si="8">M14+N14+O14+P14</f>
        <v>354</v>
      </c>
      <c r="M14" s="16"/>
      <c r="N14" s="16"/>
      <c r="O14" s="16">
        <v>4</v>
      </c>
      <c r="P14" s="26">
        <v>350</v>
      </c>
      <c r="Q14" s="121">
        <f t="shared" si="1"/>
        <v>4103</v>
      </c>
      <c r="R14" s="53"/>
      <c r="S14" s="42"/>
      <c r="T14" s="49"/>
      <c r="U14" s="4">
        <f>Q14-сентябрь!Q14</f>
        <v>19</v>
      </c>
    </row>
    <row r="15" spans="1:21" s="5" customFormat="1" x14ac:dyDescent="0.25">
      <c r="A15" s="72" t="s">
        <v>7</v>
      </c>
      <c r="B15" s="25">
        <f t="shared" si="0"/>
        <v>12919</v>
      </c>
      <c r="C15" s="16"/>
      <c r="D15" s="16"/>
      <c r="E15" s="16"/>
      <c r="F15" s="26">
        <v>12919</v>
      </c>
      <c r="G15" s="25">
        <f t="shared" si="7"/>
        <v>1341</v>
      </c>
      <c r="H15" s="16"/>
      <c r="I15" s="16"/>
      <c r="J15" s="16">
        <v>109</v>
      </c>
      <c r="K15" s="26">
        <v>1232</v>
      </c>
      <c r="L15" s="25">
        <f t="shared" si="8"/>
        <v>295</v>
      </c>
      <c r="M15" s="16"/>
      <c r="N15" s="16"/>
      <c r="O15" s="16"/>
      <c r="P15" s="26">
        <v>295</v>
      </c>
      <c r="Q15" s="121">
        <f t="shared" si="1"/>
        <v>14555</v>
      </c>
      <c r="R15" s="53"/>
      <c r="S15" s="42"/>
      <c r="T15" s="49"/>
      <c r="U15" s="4">
        <f>Q15-сентябрь!Q15</f>
        <v>-2</v>
      </c>
    </row>
    <row r="16" spans="1:21" s="6" customFormat="1" x14ac:dyDescent="0.25">
      <c r="A16" s="71" t="s">
        <v>8</v>
      </c>
      <c r="B16" s="28">
        <f t="shared" ref="B16:B20" si="9">C16+D16+E16+F16</f>
        <v>17935</v>
      </c>
      <c r="C16" s="1"/>
      <c r="D16" s="1"/>
      <c r="E16" s="1">
        <v>5</v>
      </c>
      <c r="F16" s="24">
        <v>17930</v>
      </c>
      <c r="G16" s="28">
        <f t="shared" si="7"/>
        <v>2144</v>
      </c>
      <c r="H16" s="1">
        <v>1</v>
      </c>
      <c r="I16" s="1">
        <v>2</v>
      </c>
      <c r="J16" s="1">
        <v>103</v>
      </c>
      <c r="K16" s="24">
        <v>2038</v>
      </c>
      <c r="L16" s="28">
        <f t="shared" si="8"/>
        <v>148</v>
      </c>
      <c r="M16" s="1"/>
      <c r="N16" s="1"/>
      <c r="O16" s="1"/>
      <c r="P16" s="24">
        <v>148</v>
      </c>
      <c r="Q16" s="119">
        <f t="shared" si="1"/>
        <v>20227</v>
      </c>
      <c r="R16" s="53"/>
      <c r="S16" s="42"/>
      <c r="T16" s="58"/>
      <c r="U16" s="4">
        <f>Q16-сентябрь!Q16</f>
        <v>10</v>
      </c>
    </row>
    <row r="17" spans="1:21" s="15" customFormat="1" x14ac:dyDescent="0.25">
      <c r="A17" s="71" t="s">
        <v>9</v>
      </c>
      <c r="B17" s="28">
        <f t="shared" si="9"/>
        <v>14969</v>
      </c>
      <c r="C17" s="2"/>
      <c r="D17" s="2"/>
      <c r="E17" s="2">
        <v>6</v>
      </c>
      <c r="F17" s="29">
        <v>14963</v>
      </c>
      <c r="G17" s="28">
        <f t="shared" si="7"/>
        <v>1560</v>
      </c>
      <c r="H17" s="2"/>
      <c r="I17" s="2"/>
      <c r="J17" s="2">
        <v>34</v>
      </c>
      <c r="K17" s="29">
        <v>1526</v>
      </c>
      <c r="L17" s="28">
        <f t="shared" si="8"/>
        <v>744</v>
      </c>
      <c r="M17" s="2"/>
      <c r="N17" s="2"/>
      <c r="O17" s="2">
        <v>4</v>
      </c>
      <c r="P17" s="29">
        <v>740</v>
      </c>
      <c r="Q17" s="119">
        <f t="shared" si="1"/>
        <v>17273</v>
      </c>
      <c r="R17" s="56"/>
      <c r="S17" s="42"/>
      <c r="T17" s="57"/>
      <c r="U17" s="4">
        <f>Q17-сентябрь!Q17</f>
        <v>9</v>
      </c>
    </row>
    <row r="18" spans="1:21" s="6" customFormat="1" x14ac:dyDescent="0.25">
      <c r="A18" s="70" t="s">
        <v>10</v>
      </c>
      <c r="B18" s="28">
        <f t="shared" si="9"/>
        <v>13384</v>
      </c>
      <c r="C18" s="2"/>
      <c r="D18" s="2"/>
      <c r="E18" s="2">
        <v>2</v>
      </c>
      <c r="F18" s="29">
        <v>13382</v>
      </c>
      <c r="G18" s="28">
        <f t="shared" si="7"/>
        <v>1185</v>
      </c>
      <c r="H18" s="1"/>
      <c r="I18" s="1"/>
      <c r="J18" s="1">
        <v>127</v>
      </c>
      <c r="K18" s="24">
        <v>1058</v>
      </c>
      <c r="L18" s="28">
        <f t="shared" si="8"/>
        <v>267</v>
      </c>
      <c r="M18" s="1"/>
      <c r="N18" s="1"/>
      <c r="O18" s="1"/>
      <c r="P18" s="24">
        <v>267</v>
      </c>
      <c r="Q18" s="119">
        <f t="shared" si="1"/>
        <v>14836</v>
      </c>
      <c r="R18" s="59"/>
      <c r="S18" s="42"/>
      <c r="T18" s="58"/>
      <c r="U18" s="4">
        <f>Q18-сентябрь!Q18</f>
        <v>15</v>
      </c>
    </row>
    <row r="19" spans="1:21" s="6" customFormat="1" x14ac:dyDescent="0.25">
      <c r="A19" s="70" t="s">
        <v>11</v>
      </c>
      <c r="B19" s="28">
        <f t="shared" si="9"/>
        <v>4806</v>
      </c>
      <c r="C19" s="1"/>
      <c r="D19" s="1"/>
      <c r="E19" s="1"/>
      <c r="F19" s="24">
        <v>4806</v>
      </c>
      <c r="G19" s="28">
        <f>H19+I19+J19+K19</f>
        <v>636</v>
      </c>
      <c r="H19" s="1"/>
      <c r="I19" s="1"/>
      <c r="J19" s="1">
        <v>11</v>
      </c>
      <c r="K19" s="24">
        <v>625</v>
      </c>
      <c r="L19" s="28">
        <f>M19+N19+O19+P19</f>
        <v>259</v>
      </c>
      <c r="M19" s="1"/>
      <c r="N19" s="1"/>
      <c r="O19" s="1"/>
      <c r="P19" s="24">
        <v>259</v>
      </c>
      <c r="Q19" s="119">
        <f t="shared" si="1"/>
        <v>5701</v>
      </c>
      <c r="R19" s="59"/>
      <c r="S19" s="42"/>
      <c r="T19" s="58"/>
      <c r="U19" s="4">
        <f>Q19-сентябрь!Q19</f>
        <v>12</v>
      </c>
    </row>
    <row r="20" spans="1:21" s="6" customFormat="1" x14ac:dyDescent="0.25">
      <c r="A20" s="70" t="s">
        <v>12</v>
      </c>
      <c r="B20" s="28">
        <f t="shared" si="9"/>
        <v>1145</v>
      </c>
      <c r="C20" s="1"/>
      <c r="D20" s="1"/>
      <c r="E20" s="1"/>
      <c r="F20" s="24">
        <v>1145</v>
      </c>
      <c r="G20" s="28">
        <f t="shared" ref="G20" si="10">H20+I20+J20+K20</f>
        <v>234</v>
      </c>
      <c r="H20" s="1"/>
      <c r="I20" s="1"/>
      <c r="J20" s="1">
        <v>9</v>
      </c>
      <c r="K20" s="24">
        <v>225</v>
      </c>
      <c r="L20" s="28">
        <f t="shared" ref="L20" si="11">M20+N20+O20+P20</f>
        <v>100</v>
      </c>
      <c r="M20" s="1"/>
      <c r="N20" s="1"/>
      <c r="O20" s="1"/>
      <c r="P20" s="24">
        <v>100</v>
      </c>
      <c r="Q20" s="119">
        <f t="shared" si="1"/>
        <v>1479</v>
      </c>
      <c r="R20" s="59"/>
      <c r="S20" s="42"/>
      <c r="T20" s="58"/>
      <c r="U20" s="4">
        <f>Q20-сентябрь!Q20</f>
        <v>-3</v>
      </c>
    </row>
    <row r="21" spans="1:21" ht="16.5" thickBot="1" x14ac:dyDescent="0.3">
      <c r="A21" s="73" t="s">
        <v>18</v>
      </c>
      <c r="B21" s="30">
        <f t="shared" ref="B21:P21" si="12">B5+B6+B7+B10+B11+B12+B13+B16+B17+B18+B19+B20</f>
        <v>141515</v>
      </c>
      <c r="C21" s="30">
        <f t="shared" si="12"/>
        <v>0</v>
      </c>
      <c r="D21" s="30">
        <f t="shared" si="12"/>
        <v>0</v>
      </c>
      <c r="E21" s="31">
        <f>E5+E6+E7+E10+E11+E12+E13+E16+E17+E18+E19+E20</f>
        <v>230</v>
      </c>
      <c r="F21" s="32">
        <f t="shared" si="12"/>
        <v>141285</v>
      </c>
      <c r="G21" s="30">
        <f t="shared" si="12"/>
        <v>20234</v>
      </c>
      <c r="H21" s="31">
        <f t="shared" si="12"/>
        <v>1</v>
      </c>
      <c r="I21" s="31">
        <f t="shared" si="12"/>
        <v>25</v>
      </c>
      <c r="J21" s="31">
        <f t="shared" si="12"/>
        <v>1815</v>
      </c>
      <c r="K21" s="32">
        <f t="shared" si="12"/>
        <v>18393</v>
      </c>
      <c r="L21" s="30">
        <f t="shared" si="12"/>
        <v>7232</v>
      </c>
      <c r="M21" s="31">
        <f t="shared" si="12"/>
        <v>0</v>
      </c>
      <c r="N21" s="31">
        <f t="shared" si="12"/>
        <v>0</v>
      </c>
      <c r="O21" s="31">
        <f t="shared" si="12"/>
        <v>9</v>
      </c>
      <c r="P21" s="32">
        <f t="shared" si="12"/>
        <v>7223</v>
      </c>
      <c r="Q21" s="122">
        <f>G21+B21+L21</f>
        <v>168981</v>
      </c>
      <c r="R21" s="60"/>
      <c r="S21" s="61"/>
      <c r="T21" s="62"/>
      <c r="U21" s="4">
        <f>Q21-сентябрь!Q21</f>
        <v>128</v>
      </c>
    </row>
    <row r="22" spans="1:21" x14ac:dyDescent="0.25">
      <c r="B22"/>
      <c r="Q22" s="41">
        <f>E21+F21+H21+I21+J21+K21+O21+P21</f>
        <v>168981</v>
      </c>
    </row>
    <row r="24" spans="1:21" x14ac:dyDescent="0.25">
      <c r="B24">
        <f>B21-сентябрь!B21</f>
        <v>81</v>
      </c>
      <c r="C24">
        <f>C21-сентябрь!C21</f>
        <v>0</v>
      </c>
      <c r="D24">
        <f>D21-сентябрь!D21</f>
        <v>0</v>
      </c>
      <c r="E24">
        <f>E21-сентябрь!E21</f>
        <v>1</v>
      </c>
      <c r="F24">
        <f>F21-сентябрь!F21</f>
        <v>80</v>
      </c>
      <c r="G24">
        <f>G21-сентябрь!G21</f>
        <v>46</v>
      </c>
      <c r="H24">
        <f>H21-сентябрь!H21</f>
        <v>0</v>
      </c>
      <c r="I24">
        <f>I21-сентябрь!I21</f>
        <v>0</v>
      </c>
      <c r="J24">
        <f>J21-сентябрь!J21</f>
        <v>6</v>
      </c>
      <c r="K24">
        <f>K21-сентябрь!K21</f>
        <v>40</v>
      </c>
      <c r="L24">
        <f>L21-сентябрь!L21</f>
        <v>1</v>
      </c>
      <c r="M24">
        <f>M21-сентябрь!M21</f>
        <v>0</v>
      </c>
      <c r="N24">
        <f>N21-сентябрь!N21</f>
        <v>0</v>
      </c>
      <c r="O24">
        <f>O21-сентябрь!O21</f>
        <v>0</v>
      </c>
      <c r="P24">
        <f>P21-сентябрь!P21</f>
        <v>1</v>
      </c>
      <c r="Q24">
        <f>Q21-сентябрь!Q21</f>
        <v>128</v>
      </c>
    </row>
  </sheetData>
  <mergeCells count="6">
    <mergeCell ref="R1:T3"/>
    <mergeCell ref="A1:A4"/>
    <mergeCell ref="B1:F3"/>
    <mergeCell ref="G1:K3"/>
    <mergeCell ref="L1:P3"/>
    <mergeCell ref="Q1:Q4"/>
  </mergeCells>
  <conditionalFormatting sqref="G17:G19 B17:B19 B21 Q5:Q10 B5:B10 B12:B15 G5:G10 G12:G15 L5:L10">
    <cfRule type="cellIs" dxfId="44" priority="15" operator="equal">
      <formula>0</formula>
    </cfRule>
  </conditionalFormatting>
  <conditionalFormatting sqref="Q17:Q19 Q21 Q12:Q15">
    <cfRule type="cellIs" dxfId="43" priority="14" operator="equal">
      <formula>0</formula>
    </cfRule>
  </conditionalFormatting>
  <conditionalFormatting sqref="L17:L19 L12:L15">
    <cfRule type="cellIs" dxfId="42" priority="13" operator="equal">
      <formula>0</formula>
    </cfRule>
  </conditionalFormatting>
  <conditionalFormatting sqref="B16 G16">
    <cfRule type="cellIs" dxfId="41" priority="12" operator="equal">
      <formula>0</formula>
    </cfRule>
  </conditionalFormatting>
  <conditionalFormatting sqref="Q16">
    <cfRule type="cellIs" dxfId="40" priority="11" operator="equal">
      <formula>0</formula>
    </cfRule>
  </conditionalFormatting>
  <conditionalFormatting sqref="L16">
    <cfRule type="cellIs" dxfId="39" priority="10" operator="equal">
      <formula>0</formula>
    </cfRule>
  </conditionalFormatting>
  <conditionalFormatting sqref="B20 G20">
    <cfRule type="cellIs" dxfId="38" priority="9" operator="equal">
      <formula>0</formula>
    </cfRule>
  </conditionalFormatting>
  <conditionalFormatting sqref="Q20">
    <cfRule type="cellIs" dxfId="37" priority="8" operator="equal">
      <formula>0</formula>
    </cfRule>
  </conditionalFormatting>
  <conditionalFormatting sqref="L20">
    <cfRule type="cellIs" dxfId="36" priority="7" operator="equal">
      <formula>0</formula>
    </cfRule>
  </conditionalFormatting>
  <conditionalFormatting sqref="B11 G11">
    <cfRule type="cellIs" dxfId="35" priority="6" operator="equal">
      <formula>0</formula>
    </cfRule>
  </conditionalFormatting>
  <conditionalFormatting sqref="Q11">
    <cfRule type="cellIs" dxfId="34" priority="5" operator="equal">
      <formula>0</formula>
    </cfRule>
  </conditionalFormatting>
  <conditionalFormatting sqref="L11">
    <cfRule type="cellIs" dxfId="33" priority="4" operator="equal">
      <formula>0</formula>
    </cfRule>
  </conditionalFormatting>
  <conditionalFormatting sqref="E21:P21">
    <cfRule type="cellIs" dxfId="32" priority="3" operator="equal">
      <formula>0</formula>
    </cfRule>
  </conditionalFormatting>
  <conditionalFormatting sqref="C21">
    <cfRule type="cellIs" dxfId="31" priority="2" operator="equal">
      <formula>0</formula>
    </cfRule>
  </conditionalFormatting>
  <conditionalFormatting sqref="D21">
    <cfRule type="cellIs" dxfId="30" priority="1" operator="equal">
      <formula>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3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24"/>
  <sheetViews>
    <sheetView zoomScale="85" zoomScaleNormal="85" workbookViewId="0">
      <selection activeCell="I31" sqref="I31"/>
    </sheetView>
  </sheetViews>
  <sheetFormatPr defaultRowHeight="15" x14ac:dyDescent="0.25"/>
  <cols>
    <col min="1" max="1" width="23.42578125" bestFit="1" customWidth="1"/>
    <col min="2" max="2" width="9.140625" style="4"/>
    <col min="3" max="4" width="9.140625" hidden="1" customWidth="1"/>
    <col min="13" max="14" width="9.140625" hidden="1" customWidth="1"/>
    <col min="15" max="15" width="9.140625" customWidth="1"/>
    <col min="17" max="17" width="11.85546875" customWidth="1"/>
    <col min="18" max="18" width="13.42578125" style="19" customWidth="1"/>
    <col min="19" max="20" width="13.42578125" customWidth="1"/>
  </cols>
  <sheetData>
    <row r="1" spans="1:21" ht="15" customHeight="1" x14ac:dyDescent="0.25">
      <c r="A1" s="163" t="s">
        <v>0</v>
      </c>
      <c r="B1" s="192" t="s">
        <v>16</v>
      </c>
      <c r="C1" s="193"/>
      <c r="D1" s="193"/>
      <c r="E1" s="193"/>
      <c r="F1" s="194"/>
      <c r="G1" s="198" t="s">
        <v>17</v>
      </c>
      <c r="H1" s="193"/>
      <c r="I1" s="193"/>
      <c r="J1" s="193"/>
      <c r="K1" s="194"/>
      <c r="L1" s="198" t="s">
        <v>47</v>
      </c>
      <c r="M1" s="193"/>
      <c r="N1" s="193"/>
      <c r="O1" s="193"/>
      <c r="P1" s="194"/>
      <c r="Q1" s="174" t="s">
        <v>18</v>
      </c>
      <c r="R1" s="177" t="s">
        <v>54</v>
      </c>
      <c r="S1" s="178"/>
      <c r="T1" s="179"/>
    </row>
    <row r="2" spans="1:21" ht="15" customHeight="1" x14ac:dyDescent="0.25">
      <c r="A2" s="164"/>
      <c r="B2" s="195"/>
      <c r="C2" s="196"/>
      <c r="D2" s="196"/>
      <c r="E2" s="196"/>
      <c r="F2" s="197"/>
      <c r="G2" s="199"/>
      <c r="H2" s="196"/>
      <c r="I2" s="196"/>
      <c r="J2" s="196"/>
      <c r="K2" s="197"/>
      <c r="L2" s="199"/>
      <c r="M2" s="196"/>
      <c r="N2" s="196"/>
      <c r="O2" s="196"/>
      <c r="P2" s="197"/>
      <c r="Q2" s="175"/>
      <c r="R2" s="180"/>
      <c r="S2" s="181"/>
      <c r="T2" s="182"/>
    </row>
    <row r="3" spans="1:21" ht="15.75" customHeight="1" x14ac:dyDescent="0.25">
      <c r="A3" s="164"/>
      <c r="B3" s="195"/>
      <c r="C3" s="196"/>
      <c r="D3" s="196"/>
      <c r="E3" s="196"/>
      <c r="F3" s="197"/>
      <c r="G3" s="199"/>
      <c r="H3" s="196"/>
      <c r="I3" s="196"/>
      <c r="J3" s="196"/>
      <c r="K3" s="197"/>
      <c r="L3" s="199"/>
      <c r="M3" s="196"/>
      <c r="N3" s="196"/>
      <c r="O3" s="196"/>
      <c r="P3" s="197"/>
      <c r="Q3" s="175"/>
      <c r="R3" s="183"/>
      <c r="S3" s="184"/>
      <c r="T3" s="185"/>
    </row>
    <row r="4" spans="1:21" ht="15" customHeight="1" thickBot="1" x14ac:dyDescent="0.3">
      <c r="A4" s="165"/>
      <c r="B4" s="124" t="s">
        <v>15</v>
      </c>
      <c r="C4" s="125" t="s">
        <v>13</v>
      </c>
      <c r="D4" s="125" t="s">
        <v>49</v>
      </c>
      <c r="E4" s="125" t="s">
        <v>50</v>
      </c>
      <c r="F4" s="126" t="s">
        <v>51</v>
      </c>
      <c r="G4" s="127" t="s">
        <v>14</v>
      </c>
      <c r="H4" s="125" t="s">
        <v>13</v>
      </c>
      <c r="I4" s="125" t="s">
        <v>49</v>
      </c>
      <c r="J4" s="125" t="s">
        <v>50</v>
      </c>
      <c r="K4" s="126" t="s">
        <v>51</v>
      </c>
      <c r="L4" s="127" t="s">
        <v>47</v>
      </c>
      <c r="M4" s="125" t="s">
        <v>13</v>
      </c>
      <c r="N4" s="125" t="s">
        <v>49</v>
      </c>
      <c r="O4" s="125" t="s">
        <v>50</v>
      </c>
      <c r="P4" s="126" t="s">
        <v>51</v>
      </c>
      <c r="Q4" s="176"/>
      <c r="R4" s="74" t="s">
        <v>52</v>
      </c>
      <c r="S4" s="75" t="s">
        <v>53</v>
      </c>
      <c r="T4" s="76" t="s">
        <v>47</v>
      </c>
    </row>
    <row r="5" spans="1:21" s="5" customFormat="1" x14ac:dyDescent="0.25">
      <c r="A5" s="70" t="s">
        <v>59</v>
      </c>
      <c r="B5" s="133">
        <f t="shared" ref="B5:B15" si="0">C5+D5+E5+F5</f>
        <v>8691</v>
      </c>
      <c r="C5" s="134"/>
      <c r="D5" s="134"/>
      <c r="E5" s="134">
        <v>22</v>
      </c>
      <c r="F5" s="135">
        <v>8669</v>
      </c>
      <c r="G5" s="133">
        <f>H5+I5+J5+K5</f>
        <v>4031</v>
      </c>
      <c r="H5" s="134"/>
      <c r="I5" s="134">
        <v>8</v>
      </c>
      <c r="J5" s="134">
        <v>269</v>
      </c>
      <c r="K5" s="135">
        <v>3754</v>
      </c>
      <c r="L5" s="133">
        <f>M5+N5+O5+P5</f>
        <v>2397</v>
      </c>
      <c r="M5" s="134"/>
      <c r="N5" s="134"/>
      <c r="O5" s="134"/>
      <c r="P5" s="135">
        <v>2397</v>
      </c>
      <c r="Q5" s="123">
        <f>G5+B5+L5</f>
        <v>15119</v>
      </c>
      <c r="R5" s="53"/>
      <c r="S5" s="42"/>
      <c r="T5" s="49"/>
      <c r="U5" s="4">
        <f>Q5-октябрь!Q5</f>
        <v>27</v>
      </c>
    </row>
    <row r="6" spans="1:21" s="14" customFormat="1" x14ac:dyDescent="0.25">
      <c r="A6" s="70" t="s">
        <v>60</v>
      </c>
      <c r="B6" s="114">
        <f t="shared" si="0"/>
        <v>11490</v>
      </c>
      <c r="C6" s="117"/>
      <c r="D6" s="117"/>
      <c r="E6" s="117">
        <v>28</v>
      </c>
      <c r="F6" s="118">
        <v>11462</v>
      </c>
      <c r="G6" s="114">
        <f>H6+I6+J6+K6</f>
        <v>1677</v>
      </c>
      <c r="H6" s="117"/>
      <c r="I6" s="117"/>
      <c r="J6" s="117">
        <v>99</v>
      </c>
      <c r="K6" s="118">
        <v>1578</v>
      </c>
      <c r="L6" s="114">
        <f>M6+N6+O6+P6</f>
        <v>878</v>
      </c>
      <c r="M6" s="117"/>
      <c r="N6" s="117"/>
      <c r="O6" s="117"/>
      <c r="P6" s="118">
        <v>878</v>
      </c>
      <c r="Q6" s="123">
        <f t="shared" ref="Q6:Q20" si="1">G6+B6+L6</f>
        <v>14045</v>
      </c>
      <c r="R6" s="54"/>
      <c r="S6" s="42"/>
      <c r="T6" s="55"/>
      <c r="U6" s="4">
        <f>Q6-октябрь!Q6</f>
        <v>11</v>
      </c>
    </row>
    <row r="7" spans="1:21" s="4" customFormat="1" x14ac:dyDescent="0.25">
      <c r="A7" s="70" t="s">
        <v>1</v>
      </c>
      <c r="B7" s="114">
        <f t="shared" si="0"/>
        <v>17713</v>
      </c>
      <c r="C7" s="1">
        <f>C8+C9</f>
        <v>0</v>
      </c>
      <c r="D7" s="1">
        <f>D8+D9</f>
        <v>0</v>
      </c>
      <c r="E7" s="1">
        <f>E8+E9</f>
        <v>151</v>
      </c>
      <c r="F7" s="24">
        <f>F8+F9</f>
        <v>17562</v>
      </c>
      <c r="G7" s="114">
        <f>H7+I7+J7+K7</f>
        <v>2182</v>
      </c>
      <c r="H7" s="1">
        <f t="shared" ref="H7:K7" si="2">H8+H9</f>
        <v>0</v>
      </c>
      <c r="I7" s="1">
        <f t="shared" si="2"/>
        <v>7</v>
      </c>
      <c r="J7" s="1">
        <f t="shared" si="2"/>
        <v>461</v>
      </c>
      <c r="K7" s="24">
        <f t="shared" si="2"/>
        <v>1714</v>
      </c>
      <c r="L7" s="114">
        <f>M7+N7+O7+P7</f>
        <v>677</v>
      </c>
      <c r="M7" s="1">
        <f>M8+M9</f>
        <v>0</v>
      </c>
      <c r="N7" s="1">
        <f>N8+N9</f>
        <v>0</v>
      </c>
      <c r="O7" s="1">
        <f t="shared" ref="O7:P7" si="3">O8+O9</f>
        <v>1</v>
      </c>
      <c r="P7" s="24">
        <f t="shared" si="3"/>
        <v>676</v>
      </c>
      <c r="Q7" s="120">
        <f t="shared" si="1"/>
        <v>20572</v>
      </c>
      <c r="R7" s="53"/>
      <c r="S7" s="42"/>
      <c r="T7" s="49"/>
      <c r="U7" s="4">
        <f>Q7-октябрь!Q7</f>
        <v>137</v>
      </c>
    </row>
    <row r="8" spans="1:21" s="5" customFormat="1" x14ac:dyDescent="0.25">
      <c r="A8" s="69" t="s">
        <v>2</v>
      </c>
      <c r="B8" s="25">
        <f t="shared" si="0"/>
        <v>10994</v>
      </c>
      <c r="C8" s="16"/>
      <c r="D8" s="16"/>
      <c r="E8" s="16">
        <v>139</v>
      </c>
      <c r="F8" s="26">
        <v>10855</v>
      </c>
      <c r="G8" s="25">
        <f t="shared" ref="G8:G9" si="4">H8+I8+J8+K8</f>
        <v>1121</v>
      </c>
      <c r="H8" s="16"/>
      <c r="I8" s="16">
        <v>7</v>
      </c>
      <c r="J8" s="16">
        <v>345</v>
      </c>
      <c r="K8" s="26">
        <v>769</v>
      </c>
      <c r="L8" s="25">
        <f t="shared" ref="L8:L9" si="5">M8+N8+O8+P8</f>
        <v>114</v>
      </c>
      <c r="M8" s="16"/>
      <c r="N8" s="16"/>
      <c r="O8" s="16">
        <v>1</v>
      </c>
      <c r="P8" s="26">
        <v>113</v>
      </c>
      <c r="Q8" s="121">
        <f t="shared" si="1"/>
        <v>12229</v>
      </c>
      <c r="R8" s="53"/>
      <c r="S8" s="42"/>
      <c r="T8" s="49"/>
      <c r="U8" s="4">
        <f>Q8-октябрь!Q8</f>
        <v>127</v>
      </c>
    </row>
    <row r="9" spans="1:21" s="5" customFormat="1" x14ac:dyDescent="0.25">
      <c r="A9" s="69" t="s">
        <v>3</v>
      </c>
      <c r="B9" s="25">
        <f t="shared" si="0"/>
        <v>6719</v>
      </c>
      <c r="C9" s="16"/>
      <c r="D9" s="16"/>
      <c r="E9" s="16">
        <v>12</v>
      </c>
      <c r="F9" s="26">
        <v>6707</v>
      </c>
      <c r="G9" s="25">
        <f t="shared" si="4"/>
        <v>1061</v>
      </c>
      <c r="H9" s="16"/>
      <c r="I9" s="16"/>
      <c r="J9" s="16">
        <v>116</v>
      </c>
      <c r="K9" s="26">
        <v>945</v>
      </c>
      <c r="L9" s="25">
        <f t="shared" si="5"/>
        <v>563</v>
      </c>
      <c r="M9" s="16"/>
      <c r="N9" s="16"/>
      <c r="O9" s="16"/>
      <c r="P9" s="26">
        <v>563</v>
      </c>
      <c r="Q9" s="121">
        <f t="shared" si="1"/>
        <v>8343</v>
      </c>
      <c r="R9" s="53"/>
      <c r="S9" s="42"/>
      <c r="T9" s="49"/>
      <c r="U9" s="4">
        <f>Q9-октябрь!Q9</f>
        <v>17</v>
      </c>
    </row>
    <row r="10" spans="1:21" s="5" customFormat="1" x14ac:dyDescent="0.25">
      <c r="A10" s="71" t="s">
        <v>61</v>
      </c>
      <c r="B10" s="114">
        <f t="shared" si="0"/>
        <v>14058</v>
      </c>
      <c r="C10" s="115"/>
      <c r="D10" s="115"/>
      <c r="E10" s="115">
        <v>6</v>
      </c>
      <c r="F10" s="116">
        <v>14052</v>
      </c>
      <c r="G10" s="114">
        <f t="shared" ref="G10:G13" si="6">H10+I10+J10+K10</f>
        <v>1358</v>
      </c>
      <c r="H10" s="115"/>
      <c r="I10" s="115"/>
      <c r="J10" s="115">
        <v>97</v>
      </c>
      <c r="K10" s="116">
        <v>1261</v>
      </c>
      <c r="L10" s="114">
        <f t="shared" ref="L10:L13" si="7">M10+N10+O10+P10</f>
        <v>254</v>
      </c>
      <c r="M10" s="115"/>
      <c r="N10" s="115"/>
      <c r="O10" s="115"/>
      <c r="P10" s="116">
        <v>254</v>
      </c>
      <c r="Q10" s="123">
        <f t="shared" si="1"/>
        <v>15670</v>
      </c>
      <c r="R10" s="53"/>
      <c r="S10" s="42"/>
      <c r="T10" s="49"/>
      <c r="U10" s="4">
        <f>Q10-октябрь!Q10</f>
        <v>11</v>
      </c>
    </row>
    <row r="11" spans="1:21" s="5" customFormat="1" x14ac:dyDescent="0.25">
      <c r="A11" s="71" t="s">
        <v>62</v>
      </c>
      <c r="B11" s="114">
        <f t="shared" si="0"/>
        <v>11083</v>
      </c>
      <c r="C11" s="115"/>
      <c r="D11" s="115"/>
      <c r="E11" s="115">
        <v>1</v>
      </c>
      <c r="F11" s="116">
        <v>11082</v>
      </c>
      <c r="G11" s="114">
        <f t="shared" si="6"/>
        <v>1168</v>
      </c>
      <c r="H11" s="115"/>
      <c r="I11" s="115"/>
      <c r="J11" s="115">
        <v>136</v>
      </c>
      <c r="K11" s="116">
        <v>1032</v>
      </c>
      <c r="L11" s="114">
        <f t="shared" si="7"/>
        <v>253</v>
      </c>
      <c r="M11" s="115"/>
      <c r="N11" s="115"/>
      <c r="O11" s="115"/>
      <c r="P11" s="116">
        <v>253</v>
      </c>
      <c r="Q11" s="123">
        <f t="shared" si="1"/>
        <v>12504</v>
      </c>
      <c r="R11" s="53"/>
      <c r="S11" s="42"/>
      <c r="T11" s="49"/>
      <c r="U11" s="4">
        <f>Q11-октябрь!Q11</f>
        <v>-5</v>
      </c>
    </row>
    <row r="12" spans="1:21" s="15" customFormat="1" x14ac:dyDescent="0.25">
      <c r="A12" s="71" t="s">
        <v>4</v>
      </c>
      <c r="B12" s="28">
        <f t="shared" si="0"/>
        <v>10495</v>
      </c>
      <c r="C12" s="2"/>
      <c r="D12" s="2"/>
      <c r="E12" s="2">
        <v>6</v>
      </c>
      <c r="F12" s="29">
        <v>10489</v>
      </c>
      <c r="G12" s="28">
        <f t="shared" si="6"/>
        <v>1982</v>
      </c>
      <c r="H12" s="2"/>
      <c r="I12" s="2">
        <v>8</v>
      </c>
      <c r="J12" s="2">
        <v>244</v>
      </c>
      <c r="K12" s="29">
        <v>1730</v>
      </c>
      <c r="L12" s="28">
        <f t="shared" si="7"/>
        <v>596</v>
      </c>
      <c r="M12" s="2"/>
      <c r="N12" s="2"/>
      <c r="O12" s="2"/>
      <c r="P12" s="29">
        <v>596</v>
      </c>
      <c r="Q12" s="119">
        <f t="shared" si="1"/>
        <v>13073</v>
      </c>
      <c r="R12" s="142"/>
      <c r="S12" s="144"/>
      <c r="T12" s="143"/>
      <c r="U12" s="4">
        <f>Q12-октябрь!Q12</f>
        <v>-5</v>
      </c>
    </row>
    <row r="13" spans="1:21" s="4" customFormat="1" x14ac:dyDescent="0.25">
      <c r="A13" s="70" t="s">
        <v>5</v>
      </c>
      <c r="B13" s="28">
        <f t="shared" si="0"/>
        <v>15927</v>
      </c>
      <c r="C13" s="1">
        <f t="shared" ref="C13:P13" si="8">C14+C15</f>
        <v>0</v>
      </c>
      <c r="D13" s="1">
        <f t="shared" si="8"/>
        <v>0</v>
      </c>
      <c r="E13" s="1">
        <f t="shared" si="8"/>
        <v>5</v>
      </c>
      <c r="F13" s="24">
        <f t="shared" si="8"/>
        <v>15922</v>
      </c>
      <c r="G13" s="28">
        <f t="shared" si="6"/>
        <v>2102</v>
      </c>
      <c r="H13" s="1">
        <f t="shared" ref="H13:K13" si="9">H14+H15</f>
        <v>0</v>
      </c>
      <c r="I13" s="1">
        <f t="shared" si="9"/>
        <v>0</v>
      </c>
      <c r="J13" s="1">
        <f t="shared" si="9"/>
        <v>228</v>
      </c>
      <c r="K13" s="24">
        <f t="shared" si="9"/>
        <v>1874</v>
      </c>
      <c r="L13" s="28">
        <f t="shared" si="7"/>
        <v>649</v>
      </c>
      <c r="M13" s="1">
        <f t="shared" si="8"/>
        <v>0</v>
      </c>
      <c r="N13" s="1">
        <f t="shared" si="8"/>
        <v>0</v>
      </c>
      <c r="O13" s="1">
        <f t="shared" si="8"/>
        <v>4</v>
      </c>
      <c r="P13" s="24">
        <f t="shared" si="8"/>
        <v>645</v>
      </c>
      <c r="Q13" s="120">
        <f t="shared" si="1"/>
        <v>18678</v>
      </c>
      <c r="R13" s="53"/>
      <c r="S13" s="42"/>
      <c r="T13" s="49"/>
      <c r="U13" s="4">
        <f>Q13-октябрь!Q13</f>
        <v>20</v>
      </c>
    </row>
    <row r="14" spans="1:21" s="5" customFormat="1" x14ac:dyDescent="0.25">
      <c r="A14" s="69" t="s">
        <v>6</v>
      </c>
      <c r="B14" s="25">
        <f t="shared" si="0"/>
        <v>3008</v>
      </c>
      <c r="C14" s="16"/>
      <c r="D14" s="16"/>
      <c r="E14" s="16">
        <v>5</v>
      </c>
      <c r="F14" s="26">
        <v>3003</v>
      </c>
      <c r="G14" s="25">
        <f t="shared" ref="G14:G18" si="10">H14+I14+J14+K14</f>
        <v>758</v>
      </c>
      <c r="H14" s="16"/>
      <c r="I14" s="16"/>
      <c r="J14" s="16">
        <v>119</v>
      </c>
      <c r="K14" s="26">
        <v>639</v>
      </c>
      <c r="L14" s="25">
        <f t="shared" ref="L14:L18" si="11">M14+N14+O14+P14</f>
        <v>354</v>
      </c>
      <c r="M14" s="16"/>
      <c r="N14" s="16"/>
      <c r="O14" s="16">
        <v>4</v>
      </c>
      <c r="P14" s="26">
        <v>350</v>
      </c>
      <c r="Q14" s="121">
        <f t="shared" si="1"/>
        <v>4120</v>
      </c>
      <c r="R14" s="53"/>
      <c r="S14" s="42"/>
      <c r="T14" s="49"/>
      <c r="U14" s="4">
        <f>Q14-октябрь!Q14</f>
        <v>17</v>
      </c>
    </row>
    <row r="15" spans="1:21" s="5" customFormat="1" x14ac:dyDescent="0.25">
      <c r="A15" s="72" t="s">
        <v>7</v>
      </c>
      <c r="B15" s="25">
        <f t="shared" si="0"/>
        <v>12919</v>
      </c>
      <c r="C15" s="16"/>
      <c r="D15" s="16"/>
      <c r="E15" s="16"/>
      <c r="F15" s="26">
        <v>12919</v>
      </c>
      <c r="G15" s="25">
        <f t="shared" si="10"/>
        <v>1344</v>
      </c>
      <c r="H15" s="16"/>
      <c r="I15" s="16"/>
      <c r="J15" s="16">
        <v>109</v>
      </c>
      <c r="K15" s="26">
        <v>1235</v>
      </c>
      <c r="L15" s="25">
        <f t="shared" si="11"/>
        <v>295</v>
      </c>
      <c r="M15" s="16"/>
      <c r="N15" s="16"/>
      <c r="O15" s="16"/>
      <c r="P15" s="26">
        <v>295</v>
      </c>
      <c r="Q15" s="121">
        <f t="shared" si="1"/>
        <v>14558</v>
      </c>
      <c r="R15" s="53"/>
      <c r="S15" s="42"/>
      <c r="T15" s="49"/>
      <c r="U15" s="4">
        <f>Q15-октябрь!Q15</f>
        <v>3</v>
      </c>
    </row>
    <row r="16" spans="1:21" s="6" customFormat="1" x14ac:dyDescent="0.25">
      <c r="A16" s="71" t="s">
        <v>8</v>
      </c>
      <c r="B16" s="28">
        <f t="shared" ref="B16:B20" si="12">C16+D16+E16+F16</f>
        <v>17947</v>
      </c>
      <c r="C16" s="1"/>
      <c r="D16" s="1"/>
      <c r="E16" s="1">
        <v>5</v>
      </c>
      <c r="F16" s="24">
        <v>17942</v>
      </c>
      <c r="G16" s="28">
        <f t="shared" si="10"/>
        <v>2143</v>
      </c>
      <c r="H16" s="1">
        <v>1</v>
      </c>
      <c r="I16" s="1">
        <v>2</v>
      </c>
      <c r="J16" s="1">
        <v>102</v>
      </c>
      <c r="K16" s="24">
        <v>2038</v>
      </c>
      <c r="L16" s="28">
        <f t="shared" si="11"/>
        <v>148</v>
      </c>
      <c r="M16" s="1"/>
      <c r="N16" s="1"/>
      <c r="O16" s="1"/>
      <c r="P16" s="24">
        <v>148</v>
      </c>
      <c r="Q16" s="119">
        <f t="shared" si="1"/>
        <v>20238</v>
      </c>
      <c r="R16" s="53"/>
      <c r="S16" s="42"/>
      <c r="T16" s="58"/>
      <c r="U16" s="4">
        <f>Q16-октябрь!Q16</f>
        <v>11</v>
      </c>
    </row>
    <row r="17" spans="1:21" s="15" customFormat="1" x14ac:dyDescent="0.25">
      <c r="A17" s="71" t="s">
        <v>9</v>
      </c>
      <c r="B17" s="28">
        <f t="shared" si="12"/>
        <v>14967</v>
      </c>
      <c r="C17" s="2"/>
      <c r="D17" s="2"/>
      <c r="E17" s="2">
        <v>6</v>
      </c>
      <c r="F17" s="29">
        <v>14961</v>
      </c>
      <c r="G17" s="28">
        <f t="shared" si="10"/>
        <v>1566</v>
      </c>
      <c r="H17" s="2"/>
      <c r="I17" s="2"/>
      <c r="J17" s="2">
        <v>36</v>
      </c>
      <c r="K17" s="29">
        <v>1530</v>
      </c>
      <c r="L17" s="28">
        <f t="shared" si="11"/>
        <v>744</v>
      </c>
      <c r="M17" s="2"/>
      <c r="N17" s="2"/>
      <c r="O17" s="2">
        <v>4</v>
      </c>
      <c r="P17" s="29">
        <v>740</v>
      </c>
      <c r="Q17" s="119">
        <f t="shared" si="1"/>
        <v>17277</v>
      </c>
      <c r="R17" s="56"/>
      <c r="S17" s="42"/>
      <c r="T17" s="57"/>
      <c r="U17" s="4">
        <f>Q17-октябрь!Q17</f>
        <v>4</v>
      </c>
    </row>
    <row r="18" spans="1:21" s="6" customFormat="1" x14ac:dyDescent="0.25">
      <c r="A18" s="70" t="s">
        <v>10</v>
      </c>
      <c r="B18" s="28">
        <f t="shared" si="12"/>
        <v>13415</v>
      </c>
      <c r="C18" s="2"/>
      <c r="D18" s="2"/>
      <c r="E18" s="2">
        <v>2</v>
      </c>
      <c r="F18" s="29">
        <v>13413</v>
      </c>
      <c r="G18" s="28">
        <f t="shared" si="10"/>
        <v>1186</v>
      </c>
      <c r="H18" s="1"/>
      <c r="I18" s="1"/>
      <c r="J18" s="1">
        <v>127</v>
      </c>
      <c r="K18" s="24">
        <v>1059</v>
      </c>
      <c r="L18" s="28">
        <f t="shared" si="11"/>
        <v>267</v>
      </c>
      <c r="M18" s="1"/>
      <c r="N18" s="1"/>
      <c r="O18" s="1"/>
      <c r="P18" s="24">
        <v>267</v>
      </c>
      <c r="Q18" s="119">
        <f t="shared" si="1"/>
        <v>14868</v>
      </c>
      <c r="R18" s="59"/>
      <c r="S18" s="42"/>
      <c r="T18" s="58"/>
      <c r="U18" s="4">
        <f>Q18-октябрь!Q18</f>
        <v>32</v>
      </c>
    </row>
    <row r="19" spans="1:21" s="6" customFormat="1" x14ac:dyDescent="0.25">
      <c r="A19" s="70" t="s">
        <v>11</v>
      </c>
      <c r="B19" s="28">
        <f t="shared" si="12"/>
        <v>4808</v>
      </c>
      <c r="C19" s="1"/>
      <c r="D19" s="1"/>
      <c r="E19" s="1"/>
      <c r="F19" s="24">
        <v>4808</v>
      </c>
      <c r="G19" s="28">
        <f>H19+I19+J19+K19</f>
        <v>636</v>
      </c>
      <c r="H19" s="1"/>
      <c r="I19" s="1"/>
      <c r="J19" s="1">
        <v>11</v>
      </c>
      <c r="K19" s="24">
        <v>625</v>
      </c>
      <c r="L19" s="28">
        <f>M19+N19+O19+P19</f>
        <v>259</v>
      </c>
      <c r="M19" s="1"/>
      <c r="N19" s="1"/>
      <c r="O19" s="1"/>
      <c r="P19" s="24">
        <v>259</v>
      </c>
      <c r="Q19" s="119">
        <f t="shared" si="1"/>
        <v>5703</v>
      </c>
      <c r="R19" s="59"/>
      <c r="S19" s="42"/>
      <c r="T19" s="58"/>
      <c r="U19" s="4">
        <f>Q19-октябрь!Q19</f>
        <v>2</v>
      </c>
    </row>
    <row r="20" spans="1:21" s="6" customFormat="1" x14ac:dyDescent="0.25">
      <c r="A20" s="70" t="s">
        <v>12</v>
      </c>
      <c r="B20" s="28">
        <f t="shared" si="12"/>
        <v>1146</v>
      </c>
      <c r="C20" s="1"/>
      <c r="D20" s="1"/>
      <c r="E20" s="1"/>
      <c r="F20" s="24">
        <v>1146</v>
      </c>
      <c r="G20" s="28">
        <f t="shared" ref="G20" si="13">H20+I20+J20+K20</f>
        <v>231</v>
      </c>
      <c r="H20" s="1"/>
      <c r="I20" s="1"/>
      <c r="J20" s="1">
        <v>9</v>
      </c>
      <c r="K20" s="24">
        <v>222</v>
      </c>
      <c r="L20" s="28">
        <f t="shared" ref="L20" si="14">M20+N20+O20+P20</f>
        <v>100</v>
      </c>
      <c r="M20" s="1"/>
      <c r="N20" s="1"/>
      <c r="O20" s="1"/>
      <c r="P20" s="24">
        <v>100</v>
      </c>
      <c r="Q20" s="119">
        <f t="shared" si="1"/>
        <v>1477</v>
      </c>
      <c r="R20" s="59"/>
      <c r="S20" s="42"/>
      <c r="T20" s="58"/>
      <c r="U20" s="4">
        <f>Q20-октябрь!Q20</f>
        <v>-2</v>
      </c>
    </row>
    <row r="21" spans="1:21" ht="16.5" thickBot="1" x14ac:dyDescent="0.3">
      <c r="A21" s="73" t="s">
        <v>18</v>
      </c>
      <c r="B21" s="30">
        <f t="shared" ref="B21:P21" si="15">B5+B6+B7+B10+B11+B12+B13+B16+B17+B18+B19+B20</f>
        <v>141740</v>
      </c>
      <c r="C21" s="30">
        <f t="shared" si="15"/>
        <v>0</v>
      </c>
      <c r="D21" s="30">
        <f t="shared" si="15"/>
        <v>0</v>
      </c>
      <c r="E21" s="31">
        <f>E5+E6+E7+E10+E11+E12+E13+E16+E17+E18+E19+E20</f>
        <v>232</v>
      </c>
      <c r="F21" s="32">
        <f t="shared" si="15"/>
        <v>141508</v>
      </c>
      <c r="G21" s="30">
        <f t="shared" si="15"/>
        <v>20262</v>
      </c>
      <c r="H21" s="31">
        <f t="shared" si="15"/>
        <v>1</v>
      </c>
      <c r="I21" s="31">
        <f t="shared" si="15"/>
        <v>25</v>
      </c>
      <c r="J21" s="31">
        <f t="shared" si="15"/>
        <v>1819</v>
      </c>
      <c r="K21" s="32">
        <f t="shared" si="15"/>
        <v>18417</v>
      </c>
      <c r="L21" s="30">
        <f t="shared" si="15"/>
        <v>7222</v>
      </c>
      <c r="M21" s="31">
        <f t="shared" si="15"/>
        <v>0</v>
      </c>
      <c r="N21" s="31">
        <f t="shared" si="15"/>
        <v>0</v>
      </c>
      <c r="O21" s="31">
        <f t="shared" si="15"/>
        <v>9</v>
      </c>
      <c r="P21" s="32">
        <f t="shared" si="15"/>
        <v>7213</v>
      </c>
      <c r="Q21" s="122">
        <f>G21+B21+L21</f>
        <v>169224</v>
      </c>
      <c r="R21" s="60"/>
      <c r="S21" s="61"/>
      <c r="T21" s="62"/>
      <c r="U21" s="4">
        <f>Q21-октябрь!Q21</f>
        <v>243</v>
      </c>
    </row>
    <row r="22" spans="1:21" x14ac:dyDescent="0.25">
      <c r="B22"/>
      <c r="Q22" s="41">
        <f>E21+F21+H21+I21+J21+K21+O21+P21</f>
        <v>169224</v>
      </c>
    </row>
    <row r="24" spans="1:21" x14ac:dyDescent="0.25">
      <c r="B24">
        <f>B21-октябрь!B21</f>
        <v>225</v>
      </c>
      <c r="C24">
        <f>C21-октябрь!C21</f>
        <v>0</v>
      </c>
      <c r="D24">
        <f>D21-октябрь!D21</f>
        <v>0</v>
      </c>
      <c r="E24">
        <f>E21-октябрь!E21</f>
        <v>2</v>
      </c>
      <c r="F24">
        <f>F21-октябрь!F21</f>
        <v>223</v>
      </c>
      <c r="G24">
        <f>G21-октябрь!G21</f>
        <v>28</v>
      </c>
      <c r="H24">
        <f>H21-октябрь!H21</f>
        <v>0</v>
      </c>
      <c r="I24">
        <f>I21-октябрь!I21</f>
        <v>0</v>
      </c>
      <c r="J24">
        <f>J21-октябрь!J21</f>
        <v>4</v>
      </c>
      <c r="K24">
        <f>K21-октябрь!K21</f>
        <v>24</v>
      </c>
      <c r="L24">
        <f>L21-октябрь!L21</f>
        <v>-10</v>
      </c>
      <c r="M24">
        <f>M21-октябрь!M21</f>
        <v>0</v>
      </c>
      <c r="N24">
        <f>N21-октябрь!N21</f>
        <v>0</v>
      </c>
      <c r="O24">
        <f>O21-октябрь!O21</f>
        <v>0</v>
      </c>
      <c r="P24">
        <f>P21-октябрь!P21</f>
        <v>-10</v>
      </c>
      <c r="Q24">
        <f>Q21-октябрь!Q21</f>
        <v>243</v>
      </c>
    </row>
  </sheetData>
  <mergeCells count="6">
    <mergeCell ref="R1:T3"/>
    <mergeCell ref="A1:A4"/>
    <mergeCell ref="B1:F3"/>
    <mergeCell ref="G1:K3"/>
    <mergeCell ref="Q1:Q4"/>
    <mergeCell ref="L1:P3"/>
  </mergeCells>
  <conditionalFormatting sqref="G17:G19 B17:B19 B21 Q5:Q10 B5:B10 B12:B15 G5:G10 G12:G15 L5:L10">
    <cfRule type="cellIs" dxfId="29" priority="15" operator="equal">
      <formula>0</formula>
    </cfRule>
  </conditionalFormatting>
  <conditionalFormatting sqref="Q17:Q19 Q21 Q12:Q15">
    <cfRule type="cellIs" dxfId="28" priority="14" operator="equal">
      <formula>0</formula>
    </cfRule>
  </conditionalFormatting>
  <conditionalFormatting sqref="L17:L19 L12:L15">
    <cfRule type="cellIs" dxfId="27" priority="13" operator="equal">
      <formula>0</formula>
    </cfRule>
  </conditionalFormatting>
  <conditionalFormatting sqref="B16 G16">
    <cfRule type="cellIs" dxfId="26" priority="12" operator="equal">
      <formula>0</formula>
    </cfRule>
  </conditionalFormatting>
  <conditionalFormatting sqref="Q16">
    <cfRule type="cellIs" dxfId="25" priority="11" operator="equal">
      <formula>0</formula>
    </cfRule>
  </conditionalFormatting>
  <conditionalFormatting sqref="L16">
    <cfRule type="cellIs" dxfId="24" priority="10" operator="equal">
      <formula>0</formula>
    </cfRule>
  </conditionalFormatting>
  <conditionalFormatting sqref="B20 G20">
    <cfRule type="cellIs" dxfId="23" priority="9" operator="equal">
      <formula>0</formula>
    </cfRule>
  </conditionalFormatting>
  <conditionalFormatting sqref="Q20">
    <cfRule type="cellIs" dxfId="22" priority="8" operator="equal">
      <formula>0</formula>
    </cfRule>
  </conditionalFormatting>
  <conditionalFormatting sqref="L20">
    <cfRule type="cellIs" dxfId="21" priority="7" operator="equal">
      <formula>0</formula>
    </cfRule>
  </conditionalFormatting>
  <conditionalFormatting sqref="B11 G11">
    <cfRule type="cellIs" dxfId="20" priority="6" operator="equal">
      <formula>0</formula>
    </cfRule>
  </conditionalFormatting>
  <conditionalFormatting sqref="Q11">
    <cfRule type="cellIs" dxfId="19" priority="5" operator="equal">
      <formula>0</formula>
    </cfRule>
  </conditionalFormatting>
  <conditionalFormatting sqref="L11">
    <cfRule type="cellIs" dxfId="18" priority="4" operator="equal">
      <formula>0</formula>
    </cfRule>
  </conditionalFormatting>
  <conditionalFormatting sqref="E21:P21">
    <cfRule type="cellIs" dxfId="17" priority="3" operator="equal">
      <formula>0</formula>
    </cfRule>
  </conditionalFormatting>
  <conditionalFormatting sqref="C21">
    <cfRule type="cellIs" dxfId="16" priority="2" operator="equal">
      <formula>0</formula>
    </cfRule>
  </conditionalFormatting>
  <conditionalFormatting sqref="D21">
    <cfRule type="cellIs" dxfId="1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U24"/>
  <sheetViews>
    <sheetView zoomScaleNormal="100" workbookViewId="0">
      <selection activeCell="K21" sqref="K21"/>
    </sheetView>
  </sheetViews>
  <sheetFormatPr defaultRowHeight="15" x14ac:dyDescent="0.25"/>
  <cols>
    <col min="1" max="1" width="23.42578125" bestFit="1" customWidth="1"/>
    <col min="2" max="2" width="9.140625" style="4"/>
    <col min="3" max="4" width="9.140625" hidden="1" customWidth="1"/>
    <col min="13" max="14" width="9.140625" hidden="1" customWidth="1"/>
    <col min="15" max="15" width="9.140625" customWidth="1"/>
    <col min="17" max="17" width="11.85546875" customWidth="1"/>
    <col min="18" max="20" width="13.42578125" customWidth="1"/>
    <col min="21" max="21" width="11.28515625" style="19" customWidth="1"/>
  </cols>
  <sheetData>
    <row r="1" spans="1:21" ht="15" customHeight="1" x14ac:dyDescent="0.25">
      <c r="A1" s="163" t="s">
        <v>0</v>
      </c>
      <c r="B1" s="192" t="s">
        <v>16</v>
      </c>
      <c r="C1" s="193"/>
      <c r="D1" s="193"/>
      <c r="E1" s="193"/>
      <c r="F1" s="194"/>
      <c r="G1" s="198" t="s">
        <v>17</v>
      </c>
      <c r="H1" s="193"/>
      <c r="I1" s="193"/>
      <c r="J1" s="193"/>
      <c r="K1" s="194"/>
      <c r="L1" s="198" t="s">
        <v>47</v>
      </c>
      <c r="M1" s="193"/>
      <c r="N1" s="193"/>
      <c r="O1" s="193"/>
      <c r="P1" s="194"/>
      <c r="Q1" s="174" t="s">
        <v>18</v>
      </c>
      <c r="R1" s="177" t="s">
        <v>54</v>
      </c>
      <c r="S1" s="178"/>
      <c r="T1" s="179"/>
      <c r="U1" s="17"/>
    </row>
    <row r="2" spans="1:21" ht="15" customHeight="1" x14ac:dyDescent="0.25">
      <c r="A2" s="164"/>
      <c r="B2" s="195"/>
      <c r="C2" s="196"/>
      <c r="D2" s="196"/>
      <c r="E2" s="196"/>
      <c r="F2" s="197"/>
      <c r="G2" s="199"/>
      <c r="H2" s="196"/>
      <c r="I2" s="196"/>
      <c r="J2" s="196"/>
      <c r="K2" s="197"/>
      <c r="L2" s="199"/>
      <c r="M2" s="196"/>
      <c r="N2" s="196"/>
      <c r="O2" s="196"/>
      <c r="P2" s="197"/>
      <c r="Q2" s="175"/>
      <c r="R2" s="180"/>
      <c r="S2" s="181"/>
      <c r="T2" s="182"/>
      <c r="U2" s="17"/>
    </row>
    <row r="3" spans="1:21" ht="15.75" customHeight="1" x14ac:dyDescent="0.25">
      <c r="A3" s="164"/>
      <c r="B3" s="195"/>
      <c r="C3" s="196"/>
      <c r="D3" s="196"/>
      <c r="E3" s="196"/>
      <c r="F3" s="197"/>
      <c r="G3" s="199"/>
      <c r="H3" s="196"/>
      <c r="I3" s="196"/>
      <c r="J3" s="196"/>
      <c r="K3" s="197"/>
      <c r="L3" s="199"/>
      <c r="M3" s="196"/>
      <c r="N3" s="196"/>
      <c r="O3" s="196"/>
      <c r="P3" s="197"/>
      <c r="Q3" s="175"/>
      <c r="R3" s="183"/>
      <c r="S3" s="184"/>
      <c r="T3" s="185"/>
      <c r="U3" s="17"/>
    </row>
    <row r="4" spans="1:21" ht="15" customHeight="1" thickBot="1" x14ac:dyDescent="0.3">
      <c r="A4" s="165"/>
      <c r="B4" s="128" t="s">
        <v>15</v>
      </c>
      <c r="C4" s="125" t="s">
        <v>13</v>
      </c>
      <c r="D4" s="125" t="s">
        <v>49</v>
      </c>
      <c r="E4" s="125" t="s">
        <v>50</v>
      </c>
      <c r="F4" s="126" t="s">
        <v>51</v>
      </c>
      <c r="G4" s="129" t="s">
        <v>14</v>
      </c>
      <c r="H4" s="125" t="s">
        <v>13</v>
      </c>
      <c r="I4" s="125" t="s">
        <v>49</v>
      </c>
      <c r="J4" s="125" t="s">
        <v>50</v>
      </c>
      <c r="K4" s="126" t="s">
        <v>51</v>
      </c>
      <c r="L4" s="129" t="s">
        <v>47</v>
      </c>
      <c r="M4" s="125" t="s">
        <v>13</v>
      </c>
      <c r="N4" s="125" t="s">
        <v>49</v>
      </c>
      <c r="O4" s="125" t="s">
        <v>50</v>
      </c>
      <c r="P4" s="126" t="s">
        <v>51</v>
      </c>
      <c r="Q4" s="176"/>
      <c r="R4" s="74" t="s">
        <v>52</v>
      </c>
      <c r="S4" s="39" t="s">
        <v>53</v>
      </c>
      <c r="T4" s="40" t="s">
        <v>47</v>
      </c>
      <c r="U4" s="17"/>
    </row>
    <row r="5" spans="1:21" s="5" customFormat="1" x14ac:dyDescent="0.25">
      <c r="A5" s="70" t="s">
        <v>59</v>
      </c>
      <c r="B5" s="133">
        <f t="shared" ref="B5:B15" si="0">C5+D5+E5+F5</f>
        <v>8697</v>
      </c>
      <c r="C5" s="134"/>
      <c r="D5" s="134"/>
      <c r="E5" s="134">
        <v>21</v>
      </c>
      <c r="F5" s="135">
        <v>8676</v>
      </c>
      <c r="G5" s="133">
        <f>H5+I5+J5+K5</f>
        <v>4047</v>
      </c>
      <c r="H5" s="134"/>
      <c r="I5" s="145">
        <v>8</v>
      </c>
      <c r="J5" s="134">
        <v>274</v>
      </c>
      <c r="K5" s="135">
        <v>3765</v>
      </c>
      <c r="L5" s="133">
        <f>M5+N5+O5+P5</f>
        <v>2396</v>
      </c>
      <c r="M5" s="134"/>
      <c r="N5" s="134"/>
      <c r="O5" s="134"/>
      <c r="P5" s="135">
        <v>2396</v>
      </c>
      <c r="Q5" s="123">
        <f>G5+B5+L5</f>
        <v>15140</v>
      </c>
      <c r="R5" s="53"/>
      <c r="S5" s="42"/>
      <c r="T5" s="49"/>
      <c r="U5" s="18">
        <f>Q5-ноябрь!Q5</f>
        <v>21</v>
      </c>
    </row>
    <row r="6" spans="1:21" s="14" customFormat="1" x14ac:dyDescent="0.25">
      <c r="A6" s="70" t="s">
        <v>60</v>
      </c>
      <c r="B6" s="114">
        <f t="shared" si="0"/>
        <v>11517</v>
      </c>
      <c r="C6" s="117"/>
      <c r="D6" s="117"/>
      <c r="E6" s="117">
        <v>28</v>
      </c>
      <c r="F6" s="118">
        <v>11489</v>
      </c>
      <c r="G6" s="114">
        <f>H6+I6+J6+K6</f>
        <v>1680</v>
      </c>
      <c r="H6" s="117"/>
      <c r="I6" s="117"/>
      <c r="J6" s="117">
        <v>99</v>
      </c>
      <c r="K6" s="118">
        <v>1581</v>
      </c>
      <c r="L6" s="114">
        <f>M6+N6+O6+P6</f>
        <v>879</v>
      </c>
      <c r="M6" s="117"/>
      <c r="N6" s="117"/>
      <c r="O6" s="117"/>
      <c r="P6" s="118">
        <v>879</v>
      </c>
      <c r="Q6" s="123">
        <f t="shared" ref="Q6:Q20" si="1">G6+B6+L6</f>
        <v>14076</v>
      </c>
      <c r="R6" s="54"/>
      <c r="S6" s="42"/>
      <c r="T6" s="55"/>
      <c r="U6" s="18">
        <f>Q6-ноябрь!Q6</f>
        <v>31</v>
      </c>
    </row>
    <row r="7" spans="1:21" s="4" customFormat="1" x14ac:dyDescent="0.25">
      <c r="A7" s="70" t="s">
        <v>1</v>
      </c>
      <c r="B7" s="114">
        <f t="shared" si="0"/>
        <v>17733</v>
      </c>
      <c r="C7" s="1">
        <f>C8+C9</f>
        <v>0</v>
      </c>
      <c r="D7" s="1">
        <f>D8+D9</f>
        <v>0</v>
      </c>
      <c r="E7" s="1">
        <f>E8+E9</f>
        <v>154</v>
      </c>
      <c r="F7" s="1">
        <f>F8+F9</f>
        <v>17579</v>
      </c>
      <c r="G7" s="114">
        <f>H7+I7+J7+K7</f>
        <v>2194</v>
      </c>
      <c r="H7" s="1">
        <f>H8+H9</f>
        <v>0</v>
      </c>
      <c r="I7" s="1">
        <f>I8+I9</f>
        <v>7</v>
      </c>
      <c r="J7" s="1">
        <f>J8+J9</f>
        <v>461</v>
      </c>
      <c r="K7" s="1">
        <f>K8+K9</f>
        <v>1726</v>
      </c>
      <c r="L7" s="114">
        <f>M7+N7+O7+P7</f>
        <v>677</v>
      </c>
      <c r="M7" s="1">
        <f>M8+M9</f>
        <v>0</v>
      </c>
      <c r="N7" s="1">
        <f>N8+N9</f>
        <v>0</v>
      </c>
      <c r="O7" s="1">
        <f>O8+O9</f>
        <v>1</v>
      </c>
      <c r="P7" s="1">
        <f>P8+P9</f>
        <v>676</v>
      </c>
      <c r="Q7" s="120">
        <f t="shared" si="1"/>
        <v>20604</v>
      </c>
      <c r="R7" s="53"/>
      <c r="S7" s="42"/>
      <c r="T7" s="49"/>
      <c r="U7" s="18">
        <f>Q7-ноябрь!Q7</f>
        <v>32</v>
      </c>
    </row>
    <row r="8" spans="1:21" s="5" customFormat="1" x14ac:dyDescent="0.25">
      <c r="A8" s="69" t="s">
        <v>2</v>
      </c>
      <c r="B8" s="25">
        <f t="shared" si="0"/>
        <v>11016</v>
      </c>
      <c r="C8" s="16"/>
      <c r="D8" s="16"/>
      <c r="E8" s="16">
        <v>142</v>
      </c>
      <c r="F8" s="26">
        <v>10874</v>
      </c>
      <c r="G8" s="25">
        <f t="shared" ref="G8:G9" si="2">H8+I8+J8+K8</f>
        <v>1133</v>
      </c>
      <c r="H8" s="16"/>
      <c r="I8" s="16">
        <v>7</v>
      </c>
      <c r="J8" s="16">
        <v>344</v>
      </c>
      <c r="K8" s="26">
        <v>782</v>
      </c>
      <c r="L8" s="25">
        <f t="shared" ref="L8:L9" si="3">M8+N8+O8+P8</f>
        <v>114</v>
      </c>
      <c r="M8" s="16"/>
      <c r="N8" s="16"/>
      <c r="O8" s="16">
        <v>1</v>
      </c>
      <c r="P8" s="26">
        <v>113</v>
      </c>
      <c r="Q8" s="121">
        <f t="shared" si="1"/>
        <v>12263</v>
      </c>
      <c r="R8" s="53"/>
      <c r="S8" s="42"/>
      <c r="T8" s="49"/>
      <c r="U8" s="18">
        <f>Q8-ноябрь!Q8</f>
        <v>34</v>
      </c>
    </row>
    <row r="9" spans="1:21" s="5" customFormat="1" x14ac:dyDescent="0.25">
      <c r="A9" s="69" t="s">
        <v>3</v>
      </c>
      <c r="B9" s="25">
        <f t="shared" si="0"/>
        <v>6717</v>
      </c>
      <c r="C9" s="16"/>
      <c r="D9" s="16"/>
      <c r="E9" s="16">
        <v>12</v>
      </c>
      <c r="F9" s="26">
        <v>6705</v>
      </c>
      <c r="G9" s="25">
        <f t="shared" si="2"/>
        <v>1061</v>
      </c>
      <c r="H9" s="16"/>
      <c r="I9" s="16"/>
      <c r="J9" s="16">
        <v>117</v>
      </c>
      <c r="K9" s="26">
        <v>944</v>
      </c>
      <c r="L9" s="25">
        <f t="shared" si="3"/>
        <v>563</v>
      </c>
      <c r="M9" s="16"/>
      <c r="N9" s="16"/>
      <c r="O9" s="16"/>
      <c r="P9" s="26">
        <v>563</v>
      </c>
      <c r="Q9" s="121">
        <f t="shared" si="1"/>
        <v>8341</v>
      </c>
      <c r="R9" s="53"/>
      <c r="S9" s="42"/>
      <c r="T9" s="49"/>
      <c r="U9" s="18">
        <f>Q9-ноябрь!Q9</f>
        <v>-2</v>
      </c>
    </row>
    <row r="10" spans="1:21" s="5" customFormat="1" x14ac:dyDescent="0.25">
      <c r="A10" s="71" t="s">
        <v>61</v>
      </c>
      <c r="B10" s="114">
        <f t="shared" si="0"/>
        <v>14055</v>
      </c>
      <c r="C10" s="115"/>
      <c r="D10" s="115"/>
      <c r="E10" s="115">
        <v>6</v>
      </c>
      <c r="F10" s="116">
        <v>14049</v>
      </c>
      <c r="G10" s="114">
        <f t="shared" ref="G10:G13" si="4">H10+I10+J10+K10</f>
        <v>1357</v>
      </c>
      <c r="H10" s="115"/>
      <c r="I10" s="115"/>
      <c r="J10" s="115">
        <v>97</v>
      </c>
      <c r="K10" s="116">
        <v>1260</v>
      </c>
      <c r="L10" s="114">
        <f t="shared" ref="L10:L13" si="5">M10+N10+O10+P10</f>
        <v>254</v>
      </c>
      <c r="M10" s="115"/>
      <c r="N10" s="115"/>
      <c r="O10" s="115"/>
      <c r="P10" s="116">
        <v>254</v>
      </c>
      <c r="Q10" s="123">
        <f t="shared" si="1"/>
        <v>15666</v>
      </c>
      <c r="R10" s="53"/>
      <c r="S10" s="42"/>
      <c r="T10" s="49"/>
      <c r="U10" s="18">
        <f>Q10-ноябрь!Q10</f>
        <v>-4</v>
      </c>
    </row>
    <row r="11" spans="1:21" s="5" customFormat="1" x14ac:dyDescent="0.25">
      <c r="A11" s="71" t="s">
        <v>62</v>
      </c>
      <c r="B11" s="114">
        <f t="shared" si="0"/>
        <v>11083</v>
      </c>
      <c r="C11" s="115"/>
      <c r="D11" s="115"/>
      <c r="E11" s="115">
        <v>1</v>
      </c>
      <c r="F11" s="116">
        <v>11082</v>
      </c>
      <c r="G11" s="114">
        <f t="shared" si="4"/>
        <v>1174</v>
      </c>
      <c r="H11" s="115"/>
      <c r="I11" s="115"/>
      <c r="J11" s="115">
        <v>135</v>
      </c>
      <c r="K11" s="116">
        <v>1039</v>
      </c>
      <c r="L11" s="114">
        <f t="shared" si="5"/>
        <v>253</v>
      </c>
      <c r="M11" s="115"/>
      <c r="N11" s="115"/>
      <c r="O11" s="115"/>
      <c r="P11" s="116">
        <v>253</v>
      </c>
      <c r="Q11" s="123">
        <f t="shared" si="1"/>
        <v>12510</v>
      </c>
      <c r="R11" s="53"/>
      <c r="S11" s="42"/>
      <c r="T11" s="49"/>
      <c r="U11" s="18">
        <f>Q11-ноябрь!Q11</f>
        <v>6</v>
      </c>
    </row>
    <row r="12" spans="1:21" s="15" customFormat="1" x14ac:dyDescent="0.25">
      <c r="A12" s="71" t="s">
        <v>4</v>
      </c>
      <c r="B12" s="28">
        <f t="shared" si="0"/>
        <v>10501</v>
      </c>
      <c r="C12" s="2"/>
      <c r="D12" s="2"/>
      <c r="E12" s="2">
        <v>6</v>
      </c>
      <c r="F12" s="29">
        <v>10495</v>
      </c>
      <c r="G12" s="28">
        <f t="shared" si="4"/>
        <v>1981</v>
      </c>
      <c r="H12" s="2"/>
      <c r="I12" s="2">
        <v>8</v>
      </c>
      <c r="J12" s="2">
        <v>248</v>
      </c>
      <c r="K12" s="29">
        <v>1725</v>
      </c>
      <c r="L12" s="28">
        <f t="shared" si="5"/>
        <v>593</v>
      </c>
      <c r="M12" s="2"/>
      <c r="N12" s="2"/>
      <c r="O12" s="2"/>
      <c r="P12" s="29">
        <v>593</v>
      </c>
      <c r="Q12" s="119">
        <f t="shared" si="1"/>
        <v>13075</v>
      </c>
      <c r="R12" s="56"/>
      <c r="S12" s="42"/>
      <c r="T12" s="57"/>
      <c r="U12" s="18">
        <f>Q12-ноябрь!Q12</f>
        <v>2</v>
      </c>
    </row>
    <row r="13" spans="1:21" s="4" customFormat="1" x14ac:dyDescent="0.25">
      <c r="A13" s="70" t="s">
        <v>48</v>
      </c>
      <c r="B13" s="28">
        <f t="shared" si="0"/>
        <v>15936</v>
      </c>
      <c r="C13" s="1">
        <f t="shared" ref="C13:N13" si="6">C14+C15</f>
        <v>0</v>
      </c>
      <c r="D13" s="1">
        <f t="shared" si="6"/>
        <v>0</v>
      </c>
      <c r="E13" s="1">
        <f>E14+E15</f>
        <v>5</v>
      </c>
      <c r="F13" s="1">
        <f>F14+F15</f>
        <v>15931</v>
      </c>
      <c r="G13" s="28">
        <f t="shared" si="4"/>
        <v>2097</v>
      </c>
      <c r="H13" s="1">
        <f>H14+H15</f>
        <v>0</v>
      </c>
      <c r="I13" s="1">
        <f>I14+I15</f>
        <v>0</v>
      </c>
      <c r="J13" s="1">
        <f>J14+J15</f>
        <v>228</v>
      </c>
      <c r="K13" s="1">
        <f>K14+K15</f>
        <v>1869</v>
      </c>
      <c r="L13" s="28">
        <f t="shared" si="5"/>
        <v>648</v>
      </c>
      <c r="M13" s="1">
        <f t="shared" si="6"/>
        <v>0</v>
      </c>
      <c r="N13" s="1">
        <f t="shared" si="6"/>
        <v>0</v>
      </c>
      <c r="O13" s="1">
        <f>O14+O15</f>
        <v>4</v>
      </c>
      <c r="P13" s="1">
        <f>P14+P15</f>
        <v>644</v>
      </c>
      <c r="Q13" s="120">
        <f t="shared" si="1"/>
        <v>18681</v>
      </c>
      <c r="R13" s="53"/>
      <c r="S13" s="42"/>
      <c r="T13" s="49"/>
      <c r="U13" s="18">
        <f>Q13-ноябрь!Q13</f>
        <v>3</v>
      </c>
    </row>
    <row r="14" spans="1:21" s="5" customFormat="1" x14ac:dyDescent="0.25">
      <c r="A14" s="69" t="s">
        <v>6</v>
      </c>
      <c r="B14" s="25">
        <f t="shared" si="0"/>
        <v>3009</v>
      </c>
      <c r="C14" s="16"/>
      <c r="D14" s="16"/>
      <c r="E14" s="16">
        <v>5</v>
      </c>
      <c r="F14" s="26">
        <v>3004</v>
      </c>
      <c r="G14" s="25">
        <f t="shared" ref="G14:G18" si="7">H14+I14+J14+K14</f>
        <v>760</v>
      </c>
      <c r="H14" s="16"/>
      <c r="I14" s="16"/>
      <c r="J14" s="16">
        <v>119</v>
      </c>
      <c r="K14" s="26">
        <v>641</v>
      </c>
      <c r="L14" s="25">
        <f t="shared" ref="L14:L18" si="8">M14+N14+O14+P14</f>
        <v>354</v>
      </c>
      <c r="M14" s="16"/>
      <c r="N14" s="16"/>
      <c r="O14" s="16">
        <v>4</v>
      </c>
      <c r="P14" s="26">
        <v>350</v>
      </c>
      <c r="Q14" s="121">
        <f t="shared" si="1"/>
        <v>4123</v>
      </c>
      <c r="R14" s="53"/>
      <c r="S14" s="42"/>
      <c r="T14" s="49"/>
      <c r="U14" s="18">
        <f>Q14-ноябрь!Q14</f>
        <v>3</v>
      </c>
    </row>
    <row r="15" spans="1:21" s="5" customFormat="1" x14ac:dyDescent="0.25">
      <c r="A15" s="72" t="s">
        <v>7</v>
      </c>
      <c r="B15" s="25">
        <f t="shared" si="0"/>
        <v>12927</v>
      </c>
      <c r="C15" s="16"/>
      <c r="D15" s="16"/>
      <c r="E15" s="16"/>
      <c r="F15" s="26">
        <v>12927</v>
      </c>
      <c r="G15" s="25">
        <f t="shared" si="7"/>
        <v>1337</v>
      </c>
      <c r="H15" s="16"/>
      <c r="I15" s="16"/>
      <c r="J15" s="16">
        <v>109</v>
      </c>
      <c r="K15" s="26">
        <v>1228</v>
      </c>
      <c r="L15" s="25">
        <f t="shared" si="8"/>
        <v>294</v>
      </c>
      <c r="M15" s="16"/>
      <c r="N15" s="16"/>
      <c r="O15" s="16"/>
      <c r="P15" s="26">
        <v>294</v>
      </c>
      <c r="Q15" s="121">
        <f t="shared" si="1"/>
        <v>14558</v>
      </c>
      <c r="R15" s="53"/>
      <c r="S15" s="42"/>
      <c r="T15" s="49"/>
      <c r="U15" s="18">
        <f>Q15-ноябрь!Q15</f>
        <v>0</v>
      </c>
    </row>
    <row r="16" spans="1:21" s="6" customFormat="1" x14ac:dyDescent="0.25">
      <c r="A16" s="71" t="s">
        <v>8</v>
      </c>
      <c r="B16" s="28">
        <f t="shared" ref="B16" si="9">C16+D16+E16+F16</f>
        <v>17967</v>
      </c>
      <c r="C16" s="1"/>
      <c r="D16" s="1"/>
      <c r="E16" s="1">
        <v>5</v>
      </c>
      <c r="F16" s="24">
        <v>17962</v>
      </c>
      <c r="G16" s="28">
        <f t="shared" si="7"/>
        <v>2171</v>
      </c>
      <c r="H16" s="1">
        <v>1</v>
      </c>
      <c r="I16" s="1">
        <v>2</v>
      </c>
      <c r="J16" s="1">
        <v>101</v>
      </c>
      <c r="K16" s="24">
        <v>2067</v>
      </c>
      <c r="L16" s="28">
        <f t="shared" si="8"/>
        <v>148</v>
      </c>
      <c r="M16" s="1"/>
      <c r="N16" s="1"/>
      <c r="O16" s="1"/>
      <c r="P16" s="24">
        <v>148</v>
      </c>
      <c r="Q16" s="119">
        <f t="shared" si="1"/>
        <v>20286</v>
      </c>
      <c r="R16" s="53"/>
      <c r="S16" s="42"/>
      <c r="T16" s="58"/>
      <c r="U16" s="18">
        <f>Q16-ноябрь!Q16</f>
        <v>48</v>
      </c>
    </row>
    <row r="17" spans="1:21" s="15" customFormat="1" x14ac:dyDescent="0.25">
      <c r="A17" s="71" t="s">
        <v>9</v>
      </c>
      <c r="B17" s="28">
        <f t="shared" ref="B17:B20" si="10">C17+D17+E17+F17</f>
        <v>15034</v>
      </c>
      <c r="C17" s="2"/>
      <c r="D17" s="2"/>
      <c r="E17" s="2">
        <v>6</v>
      </c>
      <c r="F17" s="29">
        <v>15028</v>
      </c>
      <c r="G17" s="28">
        <f t="shared" si="7"/>
        <v>1567</v>
      </c>
      <c r="H17" s="2"/>
      <c r="I17" s="2"/>
      <c r="J17" s="2">
        <v>36</v>
      </c>
      <c r="K17" s="29">
        <v>1531</v>
      </c>
      <c r="L17" s="28">
        <f t="shared" si="8"/>
        <v>728</v>
      </c>
      <c r="M17" s="2"/>
      <c r="N17" s="2"/>
      <c r="O17" s="2">
        <v>4</v>
      </c>
      <c r="P17" s="29">
        <v>724</v>
      </c>
      <c r="Q17" s="119">
        <f t="shared" si="1"/>
        <v>17329</v>
      </c>
      <c r="R17" s="56"/>
      <c r="S17" s="42"/>
      <c r="T17" s="57"/>
      <c r="U17" s="18">
        <f>Q17-ноябрь!Q17</f>
        <v>52</v>
      </c>
    </row>
    <row r="18" spans="1:21" s="6" customFormat="1" x14ac:dyDescent="0.25">
      <c r="A18" s="70" t="s">
        <v>10</v>
      </c>
      <c r="B18" s="28">
        <f t="shared" si="10"/>
        <v>13439</v>
      </c>
      <c r="C18" s="2"/>
      <c r="D18" s="2"/>
      <c r="E18" s="2">
        <v>2</v>
      </c>
      <c r="F18" s="29">
        <v>13437</v>
      </c>
      <c r="G18" s="28">
        <f t="shared" si="7"/>
        <v>1192</v>
      </c>
      <c r="H18" s="1"/>
      <c r="I18" s="1"/>
      <c r="J18" s="1">
        <v>128</v>
      </c>
      <c r="K18" s="24">
        <v>1064</v>
      </c>
      <c r="L18" s="28">
        <f t="shared" si="8"/>
        <v>267</v>
      </c>
      <c r="M18" s="1"/>
      <c r="N18" s="1"/>
      <c r="O18" s="1"/>
      <c r="P18" s="24">
        <v>267</v>
      </c>
      <c r="Q18" s="119">
        <f t="shared" si="1"/>
        <v>14898</v>
      </c>
      <c r="R18" s="59"/>
      <c r="S18" s="42"/>
      <c r="T18" s="58"/>
      <c r="U18" s="18">
        <f>Q18-ноябрь!Q18</f>
        <v>30</v>
      </c>
    </row>
    <row r="19" spans="1:21" s="6" customFormat="1" x14ac:dyDescent="0.25">
      <c r="A19" s="70" t="s">
        <v>11</v>
      </c>
      <c r="B19" s="28">
        <f t="shared" si="10"/>
        <v>4810</v>
      </c>
      <c r="C19" s="1"/>
      <c r="D19" s="1"/>
      <c r="E19" s="1"/>
      <c r="F19" s="24">
        <v>4810</v>
      </c>
      <c r="G19" s="28">
        <f>H19+I19+J19+K19</f>
        <v>636</v>
      </c>
      <c r="H19" s="1"/>
      <c r="I19" s="1"/>
      <c r="J19" s="1">
        <v>11</v>
      </c>
      <c r="K19" s="24">
        <v>625</v>
      </c>
      <c r="L19" s="28">
        <f>M19+N19+O19+P19</f>
        <v>259</v>
      </c>
      <c r="M19" s="1"/>
      <c r="N19" s="1"/>
      <c r="O19" s="1"/>
      <c r="P19" s="24">
        <v>259</v>
      </c>
      <c r="Q19" s="119">
        <f t="shared" si="1"/>
        <v>5705</v>
      </c>
      <c r="R19" s="59"/>
      <c r="S19" s="42"/>
      <c r="T19" s="58"/>
      <c r="U19" s="18">
        <f>Q19-ноябрь!Q19</f>
        <v>2</v>
      </c>
    </row>
    <row r="20" spans="1:21" s="6" customFormat="1" x14ac:dyDescent="0.25">
      <c r="A20" s="70" t="s">
        <v>12</v>
      </c>
      <c r="B20" s="28">
        <f t="shared" si="10"/>
        <v>1144</v>
      </c>
      <c r="C20" s="1"/>
      <c r="D20" s="1"/>
      <c r="E20" s="1"/>
      <c r="F20" s="24">
        <v>1144</v>
      </c>
      <c r="G20" s="28">
        <f t="shared" ref="G20" si="11">H20+I20+J20+K20</f>
        <v>231</v>
      </c>
      <c r="H20" s="1"/>
      <c r="I20" s="1"/>
      <c r="J20" s="1">
        <v>8</v>
      </c>
      <c r="K20" s="24">
        <v>223</v>
      </c>
      <c r="L20" s="28">
        <f t="shared" ref="L20" si="12">M20+N20+O20+P20</f>
        <v>100</v>
      </c>
      <c r="M20" s="1"/>
      <c r="N20" s="1"/>
      <c r="O20" s="1"/>
      <c r="P20" s="24">
        <v>100</v>
      </c>
      <c r="Q20" s="119">
        <f t="shared" si="1"/>
        <v>1475</v>
      </c>
      <c r="R20" s="59"/>
      <c r="S20" s="42"/>
      <c r="T20" s="58"/>
      <c r="U20" s="18">
        <f>Q20-ноябрь!Q20</f>
        <v>-2</v>
      </c>
    </row>
    <row r="21" spans="1:21" ht="16.5" thickBot="1" x14ac:dyDescent="0.3">
      <c r="A21" s="73" t="s">
        <v>18</v>
      </c>
      <c r="B21" s="30">
        <f t="shared" ref="B21:P21" si="13">B5+B6+B7+B10+B11+B12+B13+B16+B17+B18+B19+B20</f>
        <v>141916</v>
      </c>
      <c r="C21" s="30">
        <f t="shared" si="13"/>
        <v>0</v>
      </c>
      <c r="D21" s="30">
        <f t="shared" si="13"/>
        <v>0</v>
      </c>
      <c r="E21" s="31">
        <f t="shared" si="13"/>
        <v>234</v>
      </c>
      <c r="F21" s="32">
        <f t="shared" si="13"/>
        <v>141682</v>
      </c>
      <c r="G21" s="30">
        <f t="shared" si="13"/>
        <v>20327</v>
      </c>
      <c r="H21" s="31">
        <f t="shared" si="13"/>
        <v>1</v>
      </c>
      <c r="I21" s="31">
        <f t="shared" si="13"/>
        <v>25</v>
      </c>
      <c r="J21" s="31">
        <f t="shared" si="13"/>
        <v>1826</v>
      </c>
      <c r="K21" s="32">
        <f t="shared" si="13"/>
        <v>18475</v>
      </c>
      <c r="L21" s="30">
        <f t="shared" si="13"/>
        <v>7202</v>
      </c>
      <c r="M21" s="31">
        <f t="shared" si="13"/>
        <v>0</v>
      </c>
      <c r="N21" s="31">
        <f t="shared" si="13"/>
        <v>0</v>
      </c>
      <c r="O21" s="31">
        <f t="shared" si="13"/>
        <v>9</v>
      </c>
      <c r="P21" s="32">
        <f t="shared" si="13"/>
        <v>7193</v>
      </c>
      <c r="Q21" s="122">
        <f>G21+B21+L21</f>
        <v>169445</v>
      </c>
      <c r="R21" s="60"/>
      <c r="S21" s="61"/>
      <c r="T21" s="62"/>
      <c r="U21" s="18">
        <f>Q21-ноябрь!Q21</f>
        <v>221</v>
      </c>
    </row>
    <row r="22" spans="1:21" x14ac:dyDescent="0.25">
      <c r="B22"/>
      <c r="Q22" s="48">
        <f>E21+F21+H21+I21+J21+K21+O21+P21</f>
        <v>169445</v>
      </c>
      <c r="R22" s="19"/>
    </row>
    <row r="24" spans="1:21" x14ac:dyDescent="0.25">
      <c r="B24">
        <f>B21-ноябрь!B21</f>
        <v>176</v>
      </c>
      <c r="C24">
        <f>C21-ноябрь!C21</f>
        <v>0</v>
      </c>
      <c r="D24">
        <f>D21-ноябрь!D21</f>
        <v>0</v>
      </c>
      <c r="E24">
        <f>E21-ноябрь!E21</f>
        <v>2</v>
      </c>
      <c r="F24">
        <f>F21-ноябрь!F21</f>
        <v>174</v>
      </c>
      <c r="G24">
        <f>G21-ноябрь!G21</f>
        <v>65</v>
      </c>
      <c r="H24">
        <f>H21-ноябрь!H21</f>
        <v>0</v>
      </c>
      <c r="I24">
        <f>I21-ноябрь!I21</f>
        <v>0</v>
      </c>
      <c r="J24">
        <f>J21-ноябрь!J21</f>
        <v>7</v>
      </c>
      <c r="K24">
        <f>K21-ноябрь!K21</f>
        <v>58</v>
      </c>
      <c r="L24">
        <f>L21-ноябрь!L21</f>
        <v>-20</v>
      </c>
      <c r="M24">
        <f>M21-ноябрь!M21</f>
        <v>0</v>
      </c>
      <c r="N24">
        <f>N21-ноябрь!N21</f>
        <v>0</v>
      </c>
      <c r="O24">
        <f>O21-ноябрь!O21</f>
        <v>0</v>
      </c>
      <c r="P24">
        <f>P21-ноябрь!P21</f>
        <v>-20</v>
      </c>
      <c r="Q24">
        <f>Q21-ноябрь!Q21</f>
        <v>221</v>
      </c>
    </row>
  </sheetData>
  <mergeCells count="6">
    <mergeCell ref="R1:T3"/>
    <mergeCell ref="A1:A4"/>
    <mergeCell ref="B1:F3"/>
    <mergeCell ref="G1:K3"/>
    <mergeCell ref="L1:P3"/>
    <mergeCell ref="Q1:Q4"/>
  </mergeCells>
  <conditionalFormatting sqref="G17:G19 B17:B19 B21 Q5:Q10 B5:B10 B12:B15 G5:G10 G12:G15 L5:L10">
    <cfRule type="cellIs" dxfId="14" priority="21" operator="equal">
      <formula>0</formula>
    </cfRule>
  </conditionalFormatting>
  <conditionalFormatting sqref="L16">
    <cfRule type="cellIs" dxfId="13" priority="16" operator="equal">
      <formula>0</formula>
    </cfRule>
  </conditionalFormatting>
  <conditionalFormatting sqref="L17:L19 L12:L15">
    <cfRule type="cellIs" dxfId="12" priority="19" operator="equal">
      <formula>0</formula>
    </cfRule>
  </conditionalFormatting>
  <conditionalFormatting sqref="B16 G16">
    <cfRule type="cellIs" dxfId="11" priority="18" operator="equal">
      <formula>0</formula>
    </cfRule>
  </conditionalFormatting>
  <conditionalFormatting sqref="L20">
    <cfRule type="cellIs" dxfId="10" priority="13" operator="equal">
      <formula>0</formula>
    </cfRule>
  </conditionalFormatting>
  <conditionalFormatting sqref="B20 G20">
    <cfRule type="cellIs" dxfId="9" priority="15" operator="equal">
      <formula>0</formula>
    </cfRule>
  </conditionalFormatting>
  <conditionalFormatting sqref="L11">
    <cfRule type="cellIs" dxfId="8" priority="10" operator="equal">
      <formula>0</formula>
    </cfRule>
  </conditionalFormatting>
  <conditionalFormatting sqref="B11 G11">
    <cfRule type="cellIs" dxfId="7" priority="12" operator="equal">
      <formula>0</formula>
    </cfRule>
  </conditionalFormatting>
  <conditionalFormatting sqref="Q20">
    <cfRule type="cellIs" dxfId="6" priority="7" operator="equal">
      <formula>0</formula>
    </cfRule>
  </conditionalFormatting>
  <conditionalFormatting sqref="Q17:Q19 Q21 Q12:Q15">
    <cfRule type="cellIs" dxfId="5" priority="9" operator="equal">
      <formula>0</formula>
    </cfRule>
  </conditionalFormatting>
  <conditionalFormatting sqref="Q16">
    <cfRule type="cellIs" dxfId="4" priority="8" operator="equal">
      <formula>0</formula>
    </cfRule>
  </conditionalFormatting>
  <conditionalFormatting sqref="Q11">
    <cfRule type="cellIs" dxfId="3" priority="6" operator="equal">
      <formula>0</formula>
    </cfRule>
  </conditionalFormatting>
  <conditionalFormatting sqref="E21:P21">
    <cfRule type="cellIs" dxfId="2" priority="3" operator="equal">
      <formula>0</formula>
    </cfRule>
  </conditionalFormatting>
  <conditionalFormatting sqref="C21">
    <cfRule type="cellIs" dxfId="1" priority="2" operator="equal">
      <formula>0</formula>
    </cfRule>
  </conditionalFormatting>
  <conditionalFormatting sqref="D21">
    <cfRule type="cellIs" dxfId="0" priority="1" operator="equal"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4"/>
  <sheetViews>
    <sheetView zoomScale="85" zoomScaleNormal="85" workbookViewId="0">
      <selection sqref="A1:A4"/>
    </sheetView>
  </sheetViews>
  <sheetFormatPr defaultRowHeight="15" x14ac:dyDescent="0.25"/>
  <cols>
    <col min="1" max="1" width="23.42578125" bestFit="1" customWidth="1"/>
    <col min="2" max="2" width="9.140625" style="4"/>
    <col min="3" max="4" width="9.140625" hidden="1" customWidth="1"/>
    <col min="13" max="14" width="9.140625" hidden="1" customWidth="1"/>
    <col min="15" max="15" width="9.140625" customWidth="1"/>
    <col min="17" max="17" width="11.85546875" customWidth="1"/>
    <col min="18" max="18" width="8.28515625" style="19" customWidth="1"/>
    <col min="19" max="20" width="8.28515625" customWidth="1"/>
  </cols>
  <sheetData>
    <row r="1" spans="1:22" ht="15" customHeight="1" x14ac:dyDescent="0.25">
      <c r="A1" s="163" t="s">
        <v>0</v>
      </c>
      <c r="B1" s="166" t="s">
        <v>16</v>
      </c>
      <c r="C1" s="167"/>
      <c r="D1" s="167"/>
      <c r="E1" s="167"/>
      <c r="F1" s="168"/>
      <c r="G1" s="172" t="s">
        <v>17</v>
      </c>
      <c r="H1" s="167"/>
      <c r="I1" s="167"/>
      <c r="J1" s="167"/>
      <c r="K1" s="168"/>
      <c r="L1" s="172" t="s">
        <v>47</v>
      </c>
      <c r="M1" s="167"/>
      <c r="N1" s="167"/>
      <c r="O1" s="167"/>
      <c r="P1" s="168"/>
      <c r="Q1" s="174" t="s">
        <v>18</v>
      </c>
      <c r="R1" s="154" t="s">
        <v>55</v>
      </c>
      <c r="S1" s="155"/>
      <c r="T1" s="156"/>
    </row>
    <row r="2" spans="1:22" ht="15" customHeight="1" x14ac:dyDescent="0.25">
      <c r="A2" s="164"/>
      <c r="B2" s="169"/>
      <c r="C2" s="170"/>
      <c r="D2" s="170"/>
      <c r="E2" s="170"/>
      <c r="F2" s="171"/>
      <c r="G2" s="173"/>
      <c r="H2" s="170"/>
      <c r="I2" s="170"/>
      <c r="J2" s="170"/>
      <c r="K2" s="171"/>
      <c r="L2" s="173"/>
      <c r="M2" s="170"/>
      <c r="N2" s="170"/>
      <c r="O2" s="170"/>
      <c r="P2" s="171"/>
      <c r="Q2" s="175"/>
      <c r="R2" s="157"/>
      <c r="S2" s="158"/>
      <c r="T2" s="159"/>
    </row>
    <row r="3" spans="1:22" ht="15.75" customHeight="1" x14ac:dyDescent="0.25">
      <c r="A3" s="164"/>
      <c r="B3" s="169"/>
      <c r="C3" s="170"/>
      <c r="D3" s="170"/>
      <c r="E3" s="170"/>
      <c r="F3" s="171"/>
      <c r="G3" s="173"/>
      <c r="H3" s="170"/>
      <c r="I3" s="170"/>
      <c r="J3" s="170"/>
      <c r="K3" s="171"/>
      <c r="L3" s="173"/>
      <c r="M3" s="170"/>
      <c r="N3" s="170"/>
      <c r="O3" s="170"/>
      <c r="P3" s="171"/>
      <c r="Q3" s="175"/>
      <c r="R3" s="160"/>
      <c r="S3" s="161"/>
      <c r="T3" s="162"/>
    </row>
    <row r="4" spans="1:22" ht="15" customHeight="1" thickBot="1" x14ac:dyDescent="0.3">
      <c r="A4" s="165"/>
      <c r="B4" s="124" t="s">
        <v>15</v>
      </c>
      <c r="C4" s="125" t="s">
        <v>13</v>
      </c>
      <c r="D4" s="125" t="s">
        <v>49</v>
      </c>
      <c r="E4" s="125" t="s">
        <v>50</v>
      </c>
      <c r="F4" s="126" t="s">
        <v>51</v>
      </c>
      <c r="G4" s="127" t="s">
        <v>14</v>
      </c>
      <c r="H4" s="125" t="s">
        <v>13</v>
      </c>
      <c r="I4" s="125" t="s">
        <v>49</v>
      </c>
      <c r="J4" s="125" t="s">
        <v>50</v>
      </c>
      <c r="K4" s="126" t="s">
        <v>51</v>
      </c>
      <c r="L4" s="127" t="s">
        <v>47</v>
      </c>
      <c r="M4" s="125" t="s">
        <v>13</v>
      </c>
      <c r="N4" s="125" t="s">
        <v>49</v>
      </c>
      <c r="O4" s="125" t="s">
        <v>50</v>
      </c>
      <c r="P4" s="126" t="s">
        <v>51</v>
      </c>
      <c r="Q4" s="176"/>
      <c r="R4" s="74" t="s">
        <v>52</v>
      </c>
      <c r="S4" s="39" t="s">
        <v>53</v>
      </c>
      <c r="T4" s="40" t="s">
        <v>47</v>
      </c>
      <c r="U4" s="152">
        <v>44896</v>
      </c>
      <c r="V4" s="153"/>
    </row>
    <row r="5" spans="1:22" s="5" customFormat="1" x14ac:dyDescent="0.25">
      <c r="A5" s="70" t="s">
        <v>59</v>
      </c>
      <c r="B5" s="130">
        <f>C5+D5+E5+F5</f>
        <v>8656</v>
      </c>
      <c r="C5" s="131"/>
      <c r="D5" s="131"/>
      <c r="E5" s="131">
        <v>21</v>
      </c>
      <c r="F5" s="132">
        <v>8635</v>
      </c>
      <c r="G5" s="130">
        <f>H5+I5+J5+K5</f>
        <v>3974</v>
      </c>
      <c r="H5" s="131"/>
      <c r="I5" s="131">
        <v>11</v>
      </c>
      <c r="J5" s="131">
        <v>250</v>
      </c>
      <c r="K5" s="132">
        <v>3713</v>
      </c>
      <c r="L5" s="130">
        <f>M5+N5+O5+P5</f>
        <v>2398</v>
      </c>
      <c r="M5" s="131"/>
      <c r="N5" s="131"/>
      <c r="O5" s="131"/>
      <c r="P5" s="132">
        <v>2398</v>
      </c>
      <c r="Q5" s="119">
        <f>G5+B5+L5</f>
        <v>15028</v>
      </c>
      <c r="R5" s="93"/>
      <c r="S5" s="94"/>
      <c r="T5" s="95"/>
      <c r="U5" s="5">
        <v>15016</v>
      </c>
      <c r="V5" s="4">
        <f t="shared" ref="V5:V21" si="0">Q5-U5</f>
        <v>12</v>
      </c>
    </row>
    <row r="6" spans="1:22" s="14" customFormat="1" x14ac:dyDescent="0.25">
      <c r="A6" s="70" t="s">
        <v>60</v>
      </c>
      <c r="B6" s="28">
        <f>C6+D6+E6+F6</f>
        <v>11349</v>
      </c>
      <c r="C6" s="2"/>
      <c r="D6" s="2"/>
      <c r="E6" s="2">
        <v>25</v>
      </c>
      <c r="F6" s="29">
        <v>11324</v>
      </c>
      <c r="G6" s="28">
        <f>H6+I6+J6+K6</f>
        <v>1616</v>
      </c>
      <c r="H6" s="2"/>
      <c r="I6" s="2"/>
      <c r="J6" s="2">
        <v>82</v>
      </c>
      <c r="K6" s="29">
        <v>1534</v>
      </c>
      <c r="L6" s="28">
        <f>M6+N6+O6+P6</f>
        <v>874</v>
      </c>
      <c r="M6" s="2"/>
      <c r="N6" s="2"/>
      <c r="O6" s="2"/>
      <c r="P6" s="29">
        <v>874</v>
      </c>
      <c r="Q6" s="119">
        <f t="shared" ref="Q6:Q20" si="1">G6+B6+L6</f>
        <v>13839</v>
      </c>
      <c r="R6" s="96"/>
      <c r="S6" s="94"/>
      <c r="T6" s="95"/>
      <c r="U6" s="14">
        <v>13835</v>
      </c>
      <c r="V6" s="4">
        <f t="shared" si="0"/>
        <v>4</v>
      </c>
    </row>
    <row r="7" spans="1:22" s="4" customFormat="1" x14ac:dyDescent="0.25">
      <c r="A7" s="70" t="s">
        <v>1</v>
      </c>
      <c r="B7" s="23">
        <f>B8+B9</f>
        <v>17212</v>
      </c>
      <c r="C7" s="1">
        <f t="shared" ref="C7:P7" si="2">C8+C9</f>
        <v>0</v>
      </c>
      <c r="D7" s="1">
        <f t="shared" si="2"/>
        <v>0</v>
      </c>
      <c r="E7" s="1">
        <f t="shared" si="2"/>
        <v>149</v>
      </c>
      <c r="F7" s="24">
        <f t="shared" si="2"/>
        <v>17063</v>
      </c>
      <c r="G7" s="23">
        <f t="shared" si="2"/>
        <v>2181</v>
      </c>
      <c r="H7" s="1">
        <f t="shared" si="2"/>
        <v>0</v>
      </c>
      <c r="I7" s="1">
        <f t="shared" si="2"/>
        <v>7</v>
      </c>
      <c r="J7" s="1">
        <f t="shared" si="2"/>
        <v>449</v>
      </c>
      <c r="K7" s="24">
        <f t="shared" si="2"/>
        <v>1725</v>
      </c>
      <c r="L7" s="23">
        <f t="shared" si="2"/>
        <v>683</v>
      </c>
      <c r="M7" s="1">
        <f t="shared" si="2"/>
        <v>0</v>
      </c>
      <c r="N7" s="1">
        <f t="shared" si="2"/>
        <v>0</v>
      </c>
      <c r="O7" s="1">
        <f t="shared" si="2"/>
        <v>0</v>
      </c>
      <c r="P7" s="24">
        <f t="shared" si="2"/>
        <v>683</v>
      </c>
      <c r="Q7" s="120">
        <f t="shared" si="1"/>
        <v>20076</v>
      </c>
      <c r="R7" s="93"/>
      <c r="S7" s="94"/>
      <c r="T7" s="95"/>
      <c r="U7" s="4">
        <v>20216</v>
      </c>
      <c r="V7" s="4">
        <f t="shared" si="0"/>
        <v>-140</v>
      </c>
    </row>
    <row r="8" spans="1:22" s="5" customFormat="1" x14ac:dyDescent="0.25">
      <c r="A8" s="69" t="s">
        <v>2</v>
      </c>
      <c r="B8" s="25">
        <f>C8+D8+E8+F8</f>
        <v>10620</v>
      </c>
      <c r="C8" s="16"/>
      <c r="D8" s="16"/>
      <c r="E8" s="16">
        <v>137</v>
      </c>
      <c r="F8" s="26">
        <v>10483</v>
      </c>
      <c r="G8" s="25">
        <f t="shared" ref="G8:G9" si="3">H8+I8+J8+K8</f>
        <v>1127</v>
      </c>
      <c r="H8" s="16"/>
      <c r="I8" s="16">
        <v>7</v>
      </c>
      <c r="J8" s="16">
        <v>335</v>
      </c>
      <c r="K8" s="26">
        <v>785</v>
      </c>
      <c r="L8" s="25">
        <f t="shared" ref="L8" si="4">M8+N8+O8+P8</f>
        <v>114</v>
      </c>
      <c r="M8" s="16"/>
      <c r="N8" s="16"/>
      <c r="O8" s="16"/>
      <c r="P8" s="26">
        <v>114</v>
      </c>
      <c r="Q8" s="121">
        <f t="shared" si="1"/>
        <v>11861</v>
      </c>
      <c r="R8" s="97"/>
      <c r="S8" s="98"/>
      <c r="T8" s="99"/>
      <c r="U8" s="5">
        <v>12012</v>
      </c>
      <c r="V8" s="4">
        <f t="shared" si="0"/>
        <v>-151</v>
      </c>
    </row>
    <row r="9" spans="1:22" s="5" customFormat="1" x14ac:dyDescent="0.25">
      <c r="A9" s="69" t="s">
        <v>3</v>
      </c>
      <c r="B9" s="25">
        <f>C9+D9+E9+F9</f>
        <v>6592</v>
      </c>
      <c r="C9" s="16"/>
      <c r="D9" s="16"/>
      <c r="E9" s="16">
        <v>12</v>
      </c>
      <c r="F9" s="26">
        <v>6580</v>
      </c>
      <c r="G9" s="25">
        <f t="shared" si="3"/>
        <v>1054</v>
      </c>
      <c r="H9" s="16"/>
      <c r="I9" s="16"/>
      <c r="J9" s="16">
        <v>114</v>
      </c>
      <c r="K9" s="26">
        <v>940</v>
      </c>
      <c r="L9" s="25">
        <f>M9+N9+O9+P9</f>
        <v>569</v>
      </c>
      <c r="M9" s="16"/>
      <c r="N9" s="16"/>
      <c r="O9" s="16"/>
      <c r="P9" s="26">
        <v>569</v>
      </c>
      <c r="Q9" s="121">
        <f t="shared" si="1"/>
        <v>8215</v>
      </c>
      <c r="R9" s="96"/>
      <c r="S9" s="94"/>
      <c r="T9" s="99"/>
      <c r="U9" s="5">
        <v>8204</v>
      </c>
      <c r="V9" s="4">
        <f t="shared" si="0"/>
        <v>11</v>
      </c>
    </row>
    <row r="10" spans="1:22" s="5" customFormat="1" x14ac:dyDescent="0.25">
      <c r="A10" s="71" t="s">
        <v>61</v>
      </c>
      <c r="B10" s="28">
        <f>C10+D10+E10+F10</f>
        <v>14091</v>
      </c>
      <c r="C10" s="1"/>
      <c r="D10" s="1"/>
      <c r="E10" s="1">
        <v>6</v>
      </c>
      <c r="F10" s="24">
        <v>14085</v>
      </c>
      <c r="G10" s="28">
        <f t="shared" ref="G10:G12" si="5">H10+I10+J10+K10</f>
        <v>1370</v>
      </c>
      <c r="H10" s="1"/>
      <c r="I10" s="1"/>
      <c r="J10" s="1">
        <v>101</v>
      </c>
      <c r="K10" s="24">
        <v>1269</v>
      </c>
      <c r="L10" s="28">
        <f t="shared" ref="L10:L12" si="6">M10+N10+O10+P10</f>
        <v>253</v>
      </c>
      <c r="M10" s="1"/>
      <c r="N10" s="1"/>
      <c r="O10" s="1"/>
      <c r="P10" s="24">
        <v>253</v>
      </c>
      <c r="Q10" s="119">
        <f t="shared" si="1"/>
        <v>15714</v>
      </c>
      <c r="R10" s="96"/>
      <c r="S10" s="94"/>
      <c r="T10" s="95"/>
      <c r="U10" s="5">
        <v>15721</v>
      </c>
      <c r="V10" s="4">
        <f t="shared" si="0"/>
        <v>-7</v>
      </c>
    </row>
    <row r="11" spans="1:22" s="5" customFormat="1" x14ac:dyDescent="0.25">
      <c r="A11" s="71" t="s">
        <v>62</v>
      </c>
      <c r="B11" s="28">
        <f>C11+D11+E11+F11</f>
        <v>11201</v>
      </c>
      <c r="C11" s="1"/>
      <c r="D11" s="1"/>
      <c r="E11" s="1">
        <v>1</v>
      </c>
      <c r="F11" s="24">
        <v>11200</v>
      </c>
      <c r="G11" s="28">
        <f t="shared" si="5"/>
        <v>1165</v>
      </c>
      <c r="H11" s="1"/>
      <c r="I11" s="1"/>
      <c r="J11" s="1">
        <v>128</v>
      </c>
      <c r="K11" s="24">
        <v>1037</v>
      </c>
      <c r="L11" s="28">
        <f t="shared" si="6"/>
        <v>263</v>
      </c>
      <c r="M11" s="1"/>
      <c r="N11" s="1"/>
      <c r="O11" s="1"/>
      <c r="P11" s="24">
        <v>263</v>
      </c>
      <c r="Q11" s="119">
        <f t="shared" si="1"/>
        <v>12629</v>
      </c>
      <c r="R11" s="93"/>
      <c r="S11" s="94"/>
      <c r="T11" s="95"/>
      <c r="U11" s="5">
        <v>12630</v>
      </c>
      <c r="V11" s="4">
        <f t="shared" si="0"/>
        <v>-1</v>
      </c>
    </row>
    <row r="12" spans="1:22" s="15" customFormat="1" x14ac:dyDescent="0.25">
      <c r="A12" s="71" t="s">
        <v>4</v>
      </c>
      <c r="B12" s="28">
        <f>C12+D12+E12+F12</f>
        <v>10429</v>
      </c>
      <c r="C12" s="2"/>
      <c r="D12" s="2"/>
      <c r="E12" s="2">
        <v>6</v>
      </c>
      <c r="F12" s="29">
        <v>10423</v>
      </c>
      <c r="G12" s="28">
        <f t="shared" si="5"/>
        <v>1932</v>
      </c>
      <c r="H12" s="2"/>
      <c r="I12" s="2">
        <v>7</v>
      </c>
      <c r="J12" s="2">
        <v>245</v>
      </c>
      <c r="K12" s="29">
        <v>1680</v>
      </c>
      <c r="L12" s="28">
        <f t="shared" si="6"/>
        <v>603</v>
      </c>
      <c r="M12" s="2"/>
      <c r="N12" s="2"/>
      <c r="O12" s="2"/>
      <c r="P12" s="29">
        <v>603</v>
      </c>
      <c r="Q12" s="119">
        <f t="shared" si="1"/>
        <v>12964</v>
      </c>
      <c r="R12" s="96"/>
      <c r="S12" s="98"/>
      <c r="T12" s="95"/>
      <c r="U12" s="15">
        <v>12977</v>
      </c>
      <c r="V12" s="4">
        <f t="shared" si="0"/>
        <v>-13</v>
      </c>
    </row>
    <row r="13" spans="1:22" s="4" customFormat="1" x14ac:dyDescent="0.25">
      <c r="A13" s="70" t="s">
        <v>5</v>
      </c>
      <c r="B13" s="23">
        <f t="shared" ref="B13:P13" si="7">B14+B15</f>
        <v>15864</v>
      </c>
      <c r="C13" s="1">
        <f t="shared" si="7"/>
        <v>0</v>
      </c>
      <c r="D13" s="1">
        <f t="shared" si="7"/>
        <v>0</v>
      </c>
      <c r="E13" s="1">
        <f t="shared" si="7"/>
        <v>2</v>
      </c>
      <c r="F13" s="24">
        <f t="shared" si="7"/>
        <v>15862</v>
      </c>
      <c r="G13" s="23">
        <f t="shared" si="7"/>
        <v>2030</v>
      </c>
      <c r="H13" s="1">
        <f t="shared" si="7"/>
        <v>0</v>
      </c>
      <c r="I13" s="1">
        <f t="shared" si="7"/>
        <v>0</v>
      </c>
      <c r="J13" s="1">
        <f t="shared" si="7"/>
        <v>226</v>
      </c>
      <c r="K13" s="24">
        <f t="shared" si="7"/>
        <v>1804</v>
      </c>
      <c r="L13" s="23">
        <f t="shared" si="7"/>
        <v>650</v>
      </c>
      <c r="M13" s="1">
        <f t="shared" si="7"/>
        <v>0</v>
      </c>
      <c r="N13" s="1">
        <f t="shared" si="7"/>
        <v>0</v>
      </c>
      <c r="O13" s="1">
        <f t="shared" si="7"/>
        <v>4</v>
      </c>
      <c r="P13" s="24">
        <f t="shared" si="7"/>
        <v>646</v>
      </c>
      <c r="Q13" s="120">
        <f t="shared" si="1"/>
        <v>18544</v>
      </c>
      <c r="R13" s="93"/>
      <c r="S13" s="94"/>
      <c r="T13" s="95"/>
      <c r="U13" s="4">
        <v>18529</v>
      </c>
      <c r="V13" s="4">
        <f t="shared" si="0"/>
        <v>15</v>
      </c>
    </row>
    <row r="14" spans="1:22" s="5" customFormat="1" x14ac:dyDescent="0.25">
      <c r="A14" s="69" t="s">
        <v>6</v>
      </c>
      <c r="B14" s="25">
        <f>C14+D14+E14+F14</f>
        <v>2939</v>
      </c>
      <c r="C14" s="16"/>
      <c r="D14" s="16"/>
      <c r="E14" s="16">
        <v>2</v>
      </c>
      <c r="F14" s="26">
        <v>2937</v>
      </c>
      <c r="G14" s="25">
        <f t="shared" ref="G14:G18" si="8">H14+I14+J14+K14</f>
        <v>760</v>
      </c>
      <c r="H14" s="16"/>
      <c r="I14" s="16"/>
      <c r="J14" s="16">
        <v>120</v>
      </c>
      <c r="K14" s="26">
        <v>640</v>
      </c>
      <c r="L14" s="25">
        <f t="shared" ref="L14:L18" si="9">M14+N14+O14+P14</f>
        <v>352</v>
      </c>
      <c r="M14" s="16"/>
      <c r="N14" s="16"/>
      <c r="O14" s="16">
        <v>4</v>
      </c>
      <c r="P14" s="26">
        <v>348</v>
      </c>
      <c r="Q14" s="121">
        <f t="shared" si="1"/>
        <v>4051</v>
      </c>
      <c r="R14" s="96"/>
      <c r="S14" s="100"/>
      <c r="T14" s="95"/>
      <c r="U14" s="5">
        <v>4051</v>
      </c>
      <c r="V14" s="4">
        <f t="shared" si="0"/>
        <v>0</v>
      </c>
    </row>
    <row r="15" spans="1:22" s="5" customFormat="1" x14ac:dyDescent="0.25">
      <c r="A15" s="72" t="s">
        <v>7</v>
      </c>
      <c r="B15" s="25">
        <f>C15+D15+E15+F15</f>
        <v>12925</v>
      </c>
      <c r="C15" s="16"/>
      <c r="D15" s="16"/>
      <c r="E15" s="16"/>
      <c r="F15" s="26">
        <v>12925</v>
      </c>
      <c r="G15" s="25">
        <f t="shared" si="8"/>
        <v>1270</v>
      </c>
      <c r="H15" s="16"/>
      <c r="I15" s="16"/>
      <c r="J15" s="16">
        <v>106</v>
      </c>
      <c r="K15" s="26">
        <v>1164</v>
      </c>
      <c r="L15" s="25">
        <f t="shared" si="9"/>
        <v>298</v>
      </c>
      <c r="M15" s="16"/>
      <c r="N15" s="16"/>
      <c r="O15" s="16"/>
      <c r="P15" s="26">
        <v>298</v>
      </c>
      <c r="Q15" s="121">
        <f t="shared" si="1"/>
        <v>14493</v>
      </c>
      <c r="R15" s="93"/>
      <c r="S15" s="94"/>
      <c r="T15" s="95"/>
      <c r="U15" s="5">
        <v>14478</v>
      </c>
      <c r="V15" s="4">
        <f t="shared" si="0"/>
        <v>15</v>
      </c>
    </row>
    <row r="16" spans="1:22" s="6" customFormat="1" x14ac:dyDescent="0.25">
      <c r="A16" s="71" t="s">
        <v>8</v>
      </c>
      <c r="B16" s="28">
        <f t="shared" ref="B16:B20" si="10">C16+D16+E16+F16</f>
        <v>17862</v>
      </c>
      <c r="C16" s="1"/>
      <c r="D16" s="1"/>
      <c r="E16" s="1">
        <v>5</v>
      </c>
      <c r="F16" s="24">
        <v>17857</v>
      </c>
      <c r="G16" s="28">
        <f t="shared" si="8"/>
        <v>2091</v>
      </c>
      <c r="H16" s="1">
        <v>1</v>
      </c>
      <c r="I16" s="1">
        <v>2</v>
      </c>
      <c r="J16" s="1">
        <v>100</v>
      </c>
      <c r="K16" s="24">
        <v>1988</v>
      </c>
      <c r="L16" s="28">
        <f t="shared" si="9"/>
        <v>148</v>
      </c>
      <c r="M16" s="1"/>
      <c r="N16" s="1"/>
      <c r="O16" s="1"/>
      <c r="P16" s="24">
        <v>148</v>
      </c>
      <c r="Q16" s="119">
        <f t="shared" si="1"/>
        <v>20101</v>
      </c>
      <c r="R16" s="96"/>
      <c r="S16" s="94"/>
      <c r="T16" s="95"/>
      <c r="U16" s="6">
        <v>20092</v>
      </c>
      <c r="V16" s="4">
        <f t="shared" si="0"/>
        <v>9</v>
      </c>
    </row>
    <row r="17" spans="1:22" s="15" customFormat="1" x14ac:dyDescent="0.25">
      <c r="A17" s="71" t="s">
        <v>9</v>
      </c>
      <c r="B17" s="28">
        <f t="shared" si="10"/>
        <v>14827</v>
      </c>
      <c r="C17" s="2"/>
      <c r="D17" s="2"/>
      <c r="E17" s="2">
        <v>6</v>
      </c>
      <c r="F17" s="29">
        <v>14821</v>
      </c>
      <c r="G17" s="28">
        <f t="shared" si="8"/>
        <v>1554</v>
      </c>
      <c r="H17" s="2"/>
      <c r="I17" s="2"/>
      <c r="J17" s="2">
        <v>31</v>
      </c>
      <c r="K17" s="29">
        <v>1523</v>
      </c>
      <c r="L17" s="28">
        <f t="shared" si="9"/>
        <v>744</v>
      </c>
      <c r="M17" s="2"/>
      <c r="N17" s="2"/>
      <c r="O17" s="2"/>
      <c r="P17" s="29">
        <v>744</v>
      </c>
      <c r="Q17" s="119">
        <f t="shared" si="1"/>
        <v>17125</v>
      </c>
      <c r="R17" s="96"/>
      <c r="S17" s="94"/>
      <c r="T17" s="95"/>
      <c r="U17" s="15">
        <v>17115</v>
      </c>
      <c r="V17" s="4">
        <f t="shared" si="0"/>
        <v>10</v>
      </c>
    </row>
    <row r="18" spans="1:22" s="6" customFormat="1" x14ac:dyDescent="0.25">
      <c r="A18" s="70" t="s">
        <v>10</v>
      </c>
      <c r="B18" s="28">
        <f t="shared" si="10"/>
        <v>13300</v>
      </c>
      <c r="C18" s="2"/>
      <c r="D18" s="2"/>
      <c r="E18" s="2">
        <v>2</v>
      </c>
      <c r="F18" s="29">
        <v>13298</v>
      </c>
      <c r="G18" s="28">
        <f t="shared" si="8"/>
        <v>1158</v>
      </c>
      <c r="H18" s="1"/>
      <c r="I18" s="1"/>
      <c r="J18" s="1">
        <v>125</v>
      </c>
      <c r="K18" s="24">
        <v>1033</v>
      </c>
      <c r="L18" s="28">
        <f t="shared" si="9"/>
        <v>267</v>
      </c>
      <c r="M18" s="1"/>
      <c r="N18" s="1"/>
      <c r="O18" s="1"/>
      <c r="P18" s="24">
        <v>267</v>
      </c>
      <c r="Q18" s="119">
        <f t="shared" si="1"/>
        <v>14725</v>
      </c>
      <c r="R18" s="93"/>
      <c r="S18" s="94"/>
      <c r="T18" s="95"/>
      <c r="U18" s="6">
        <v>14721</v>
      </c>
      <c r="V18" s="4">
        <f t="shared" si="0"/>
        <v>4</v>
      </c>
    </row>
    <row r="19" spans="1:22" s="6" customFormat="1" x14ac:dyDescent="0.25">
      <c r="A19" s="70" t="s">
        <v>11</v>
      </c>
      <c r="B19" s="28">
        <f t="shared" si="10"/>
        <v>4773</v>
      </c>
      <c r="C19" s="1"/>
      <c r="D19" s="1"/>
      <c r="E19" s="1"/>
      <c r="F19" s="24">
        <v>4773</v>
      </c>
      <c r="G19" s="28">
        <f>H19+I19+J19+K19</f>
        <v>629</v>
      </c>
      <c r="H19" s="1"/>
      <c r="I19" s="1"/>
      <c r="J19" s="1">
        <v>11</v>
      </c>
      <c r="K19" s="24">
        <v>618</v>
      </c>
      <c r="L19" s="28">
        <f>M19+N19+O19+P19</f>
        <v>259</v>
      </c>
      <c r="M19" s="1"/>
      <c r="N19" s="1"/>
      <c r="O19" s="1"/>
      <c r="P19" s="24">
        <v>259</v>
      </c>
      <c r="Q19" s="119">
        <f t="shared" si="1"/>
        <v>5661</v>
      </c>
      <c r="R19" s="97"/>
      <c r="S19" s="98"/>
      <c r="T19" s="99"/>
      <c r="U19" s="6">
        <v>5662</v>
      </c>
      <c r="V19" s="4">
        <f t="shared" si="0"/>
        <v>-1</v>
      </c>
    </row>
    <row r="20" spans="1:22" s="6" customFormat="1" x14ac:dyDescent="0.25">
      <c r="A20" s="70" t="s">
        <v>12</v>
      </c>
      <c r="B20" s="28">
        <f t="shared" si="10"/>
        <v>1166</v>
      </c>
      <c r="C20" s="1"/>
      <c r="D20" s="1"/>
      <c r="E20" s="1"/>
      <c r="F20" s="24">
        <v>1166</v>
      </c>
      <c r="G20" s="28">
        <f t="shared" ref="G20" si="11">H20+I20+J20+K20</f>
        <v>239</v>
      </c>
      <c r="H20" s="1"/>
      <c r="I20" s="1"/>
      <c r="J20" s="1">
        <v>7</v>
      </c>
      <c r="K20" s="24">
        <v>232</v>
      </c>
      <c r="L20" s="28">
        <f t="shared" ref="L20" si="12">M20+N20+O20+P20</f>
        <v>101</v>
      </c>
      <c r="M20" s="1"/>
      <c r="N20" s="1"/>
      <c r="O20" s="1"/>
      <c r="P20" s="24">
        <v>101</v>
      </c>
      <c r="Q20" s="119">
        <f t="shared" si="1"/>
        <v>1506</v>
      </c>
      <c r="R20" s="93"/>
      <c r="S20" s="94"/>
      <c r="T20" s="95"/>
      <c r="U20" s="6">
        <v>1507</v>
      </c>
      <c r="V20" s="4">
        <f t="shared" si="0"/>
        <v>-1</v>
      </c>
    </row>
    <row r="21" spans="1:22" ht="16.5" thickBot="1" x14ac:dyDescent="0.3">
      <c r="A21" s="73" t="s">
        <v>18</v>
      </c>
      <c r="B21" s="30">
        <f>B5+B6+B7+B10+B11+B12+B13+B16+B17+B18+B19+B20</f>
        <v>140730</v>
      </c>
      <c r="C21" s="30">
        <f>C5+C6+C7+C10+C11+C12+C13+C16+C17+C18+C19+C20</f>
        <v>0</v>
      </c>
      <c r="D21" s="30">
        <f>D5+D6+D7+D10+D11+D12+D13+D16+D17+D18+D19+D20</f>
        <v>0</v>
      </c>
      <c r="E21" s="31">
        <f t="shared" ref="E21:P21" si="13">E5+E6+E7+E10+E11+E12+E13+E16+E17+E18+E19+E20</f>
        <v>223</v>
      </c>
      <c r="F21" s="32">
        <f t="shared" si="13"/>
        <v>140507</v>
      </c>
      <c r="G21" s="30">
        <f t="shared" si="13"/>
        <v>19939</v>
      </c>
      <c r="H21" s="31">
        <f t="shared" si="13"/>
        <v>1</v>
      </c>
      <c r="I21" s="31">
        <f t="shared" si="13"/>
        <v>27</v>
      </c>
      <c r="J21" s="31">
        <f t="shared" si="13"/>
        <v>1755</v>
      </c>
      <c r="K21" s="32">
        <f t="shared" si="13"/>
        <v>18156</v>
      </c>
      <c r="L21" s="30">
        <f t="shared" si="13"/>
        <v>7243</v>
      </c>
      <c r="M21" s="31">
        <f>M5+M6+M7+M10+M11+M12+M13+M16+M17+M18+M19+M20</f>
        <v>0</v>
      </c>
      <c r="N21" s="31">
        <f t="shared" si="13"/>
        <v>0</v>
      </c>
      <c r="O21" s="31">
        <f t="shared" si="13"/>
        <v>4</v>
      </c>
      <c r="P21" s="32">
        <f t="shared" si="13"/>
        <v>7239</v>
      </c>
      <c r="Q21" s="122">
        <f>G21+B21+L21</f>
        <v>167912</v>
      </c>
      <c r="R21" s="101"/>
      <c r="S21" s="102"/>
      <c r="T21" s="103"/>
      <c r="U21">
        <v>168021</v>
      </c>
      <c r="V21" s="4">
        <f t="shared" si="0"/>
        <v>-109</v>
      </c>
    </row>
    <row r="22" spans="1:22" x14ac:dyDescent="0.25">
      <c r="B22"/>
      <c r="Q22" s="41">
        <f>E21+F21+H21+I21+J21+K21+O21+P21</f>
        <v>167912</v>
      </c>
    </row>
    <row r="24" spans="1:22" x14ac:dyDescent="0.25">
      <c r="B24"/>
    </row>
  </sheetData>
  <mergeCells count="7">
    <mergeCell ref="U4:V4"/>
    <mergeCell ref="R1:T3"/>
    <mergeCell ref="A1:A4"/>
    <mergeCell ref="B1:F3"/>
    <mergeCell ref="G1:K3"/>
    <mergeCell ref="L1:P3"/>
    <mergeCell ref="Q1:Q4"/>
  </mergeCells>
  <conditionalFormatting sqref="G17:G19 B17:B19 B21 G12:G15 B12:B15 B5:B10 G5:G10 Q5:Q10 L5:L10">
    <cfRule type="cellIs" dxfId="178" priority="15" operator="equal">
      <formula>0</formula>
    </cfRule>
  </conditionalFormatting>
  <conditionalFormatting sqref="Q17:Q19 Q21 Q12:Q15">
    <cfRule type="cellIs" dxfId="177" priority="14" operator="equal">
      <formula>0</formula>
    </cfRule>
  </conditionalFormatting>
  <conditionalFormatting sqref="L17:L19 L12:L15">
    <cfRule type="cellIs" dxfId="176" priority="13" operator="equal">
      <formula>0</formula>
    </cfRule>
  </conditionalFormatting>
  <conditionalFormatting sqref="B16 G16">
    <cfRule type="cellIs" dxfId="175" priority="12" operator="equal">
      <formula>0</formula>
    </cfRule>
  </conditionalFormatting>
  <conditionalFormatting sqref="Q16">
    <cfRule type="cellIs" dxfId="174" priority="11" operator="equal">
      <formula>0</formula>
    </cfRule>
  </conditionalFormatting>
  <conditionalFormatting sqref="L16">
    <cfRule type="cellIs" dxfId="173" priority="10" operator="equal">
      <formula>0</formula>
    </cfRule>
  </conditionalFormatting>
  <conditionalFormatting sqref="B20 G20">
    <cfRule type="cellIs" dxfId="172" priority="9" operator="equal">
      <formula>0</formula>
    </cfRule>
  </conditionalFormatting>
  <conditionalFormatting sqref="Q20">
    <cfRule type="cellIs" dxfId="171" priority="8" operator="equal">
      <formula>0</formula>
    </cfRule>
  </conditionalFormatting>
  <conditionalFormatting sqref="L20">
    <cfRule type="cellIs" dxfId="170" priority="7" operator="equal">
      <formula>0</formula>
    </cfRule>
  </conditionalFormatting>
  <conditionalFormatting sqref="B11 G11">
    <cfRule type="cellIs" dxfId="169" priority="6" operator="equal">
      <formula>0</formula>
    </cfRule>
  </conditionalFormatting>
  <conditionalFormatting sqref="Q11">
    <cfRule type="cellIs" dxfId="168" priority="5" operator="equal">
      <formula>0</formula>
    </cfRule>
  </conditionalFormatting>
  <conditionalFormatting sqref="L11">
    <cfRule type="cellIs" dxfId="167" priority="4" operator="equal">
      <formula>0</formula>
    </cfRule>
  </conditionalFormatting>
  <conditionalFormatting sqref="E21:P21">
    <cfRule type="cellIs" dxfId="166" priority="3" operator="equal">
      <formula>0</formula>
    </cfRule>
  </conditionalFormatting>
  <conditionalFormatting sqref="C21">
    <cfRule type="cellIs" dxfId="165" priority="2" operator="equal">
      <formula>0</formula>
    </cfRule>
  </conditionalFormatting>
  <conditionalFormatting sqref="D21">
    <cfRule type="cellIs" dxfId="164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4"/>
  <sheetViews>
    <sheetView zoomScale="85" zoomScaleNormal="85" workbookViewId="0">
      <selection activeCell="L31" sqref="L31"/>
    </sheetView>
  </sheetViews>
  <sheetFormatPr defaultRowHeight="15" x14ac:dyDescent="0.25"/>
  <cols>
    <col min="1" max="1" width="23.42578125" bestFit="1" customWidth="1"/>
    <col min="2" max="2" width="9.140625" style="4"/>
    <col min="3" max="4" width="9.140625" hidden="1" customWidth="1"/>
    <col min="13" max="14" width="9.140625" hidden="1" customWidth="1"/>
    <col min="15" max="15" width="9.140625" customWidth="1"/>
    <col min="17" max="17" width="11.85546875" customWidth="1"/>
    <col min="18" max="18" width="13.42578125" style="19" customWidth="1"/>
    <col min="19" max="20" width="13.42578125" customWidth="1"/>
    <col min="21" max="21" width="9.5703125" style="105" customWidth="1"/>
  </cols>
  <sheetData>
    <row r="1" spans="1:21" ht="15" customHeight="1" x14ac:dyDescent="0.25">
      <c r="A1" s="163" t="s">
        <v>0</v>
      </c>
      <c r="B1" s="166" t="s">
        <v>16</v>
      </c>
      <c r="C1" s="167"/>
      <c r="D1" s="167"/>
      <c r="E1" s="167"/>
      <c r="F1" s="168"/>
      <c r="G1" s="172" t="s">
        <v>17</v>
      </c>
      <c r="H1" s="167"/>
      <c r="I1" s="167"/>
      <c r="J1" s="167"/>
      <c r="K1" s="168"/>
      <c r="L1" s="172" t="s">
        <v>47</v>
      </c>
      <c r="M1" s="167"/>
      <c r="N1" s="167"/>
      <c r="O1" s="167"/>
      <c r="P1" s="168"/>
      <c r="Q1" s="174" t="s">
        <v>18</v>
      </c>
      <c r="R1" s="177" t="s">
        <v>54</v>
      </c>
      <c r="S1" s="178"/>
      <c r="T1" s="179"/>
      <c r="U1" s="112"/>
    </row>
    <row r="2" spans="1:21" ht="15" customHeight="1" x14ac:dyDescent="0.25">
      <c r="A2" s="164"/>
      <c r="B2" s="169"/>
      <c r="C2" s="170"/>
      <c r="D2" s="170"/>
      <c r="E2" s="170"/>
      <c r="F2" s="171"/>
      <c r="G2" s="173"/>
      <c r="H2" s="170"/>
      <c r="I2" s="170"/>
      <c r="J2" s="170"/>
      <c r="K2" s="171"/>
      <c r="L2" s="173"/>
      <c r="M2" s="170"/>
      <c r="N2" s="170"/>
      <c r="O2" s="170"/>
      <c r="P2" s="171"/>
      <c r="Q2" s="175"/>
      <c r="R2" s="180"/>
      <c r="S2" s="181"/>
      <c r="T2" s="182"/>
      <c r="U2" s="113"/>
    </row>
    <row r="3" spans="1:21" ht="15.75" customHeight="1" x14ac:dyDescent="0.25">
      <c r="A3" s="164"/>
      <c r="B3" s="169"/>
      <c r="C3" s="170"/>
      <c r="D3" s="170"/>
      <c r="E3" s="170"/>
      <c r="F3" s="171"/>
      <c r="G3" s="173"/>
      <c r="H3" s="170"/>
      <c r="I3" s="170"/>
      <c r="J3" s="170"/>
      <c r="K3" s="171"/>
      <c r="L3" s="173"/>
      <c r="M3" s="170"/>
      <c r="N3" s="170"/>
      <c r="O3" s="170"/>
      <c r="P3" s="171"/>
      <c r="Q3" s="175"/>
      <c r="R3" s="183"/>
      <c r="S3" s="184"/>
      <c r="T3" s="185"/>
      <c r="U3" s="113"/>
    </row>
    <row r="4" spans="1:21" ht="15" customHeight="1" thickBot="1" x14ac:dyDescent="0.3">
      <c r="A4" s="165"/>
      <c r="B4" s="124" t="s">
        <v>15</v>
      </c>
      <c r="C4" s="125" t="s">
        <v>13</v>
      </c>
      <c r="D4" s="125" t="s">
        <v>49</v>
      </c>
      <c r="E4" s="125" t="s">
        <v>50</v>
      </c>
      <c r="F4" s="126" t="s">
        <v>51</v>
      </c>
      <c r="G4" s="127" t="s">
        <v>14</v>
      </c>
      <c r="H4" s="125" t="s">
        <v>13</v>
      </c>
      <c r="I4" s="125" t="s">
        <v>49</v>
      </c>
      <c r="J4" s="125" t="s">
        <v>50</v>
      </c>
      <c r="K4" s="126" t="s">
        <v>51</v>
      </c>
      <c r="L4" s="127" t="s">
        <v>47</v>
      </c>
      <c r="M4" s="125" t="s">
        <v>13</v>
      </c>
      <c r="N4" s="125" t="s">
        <v>49</v>
      </c>
      <c r="O4" s="125" t="s">
        <v>50</v>
      </c>
      <c r="P4" s="126" t="s">
        <v>51</v>
      </c>
      <c r="Q4" s="176"/>
      <c r="R4" s="74" t="s">
        <v>52</v>
      </c>
      <c r="S4" s="75" t="s">
        <v>53</v>
      </c>
      <c r="T4" s="76" t="s">
        <v>47</v>
      </c>
      <c r="U4" s="113"/>
    </row>
    <row r="5" spans="1:21" s="5" customFormat="1" x14ac:dyDescent="0.25">
      <c r="A5" s="70" t="s">
        <v>59</v>
      </c>
      <c r="B5" s="133">
        <f>C5+D5+E5+F5</f>
        <v>8663</v>
      </c>
      <c r="C5" s="134"/>
      <c r="D5" s="134"/>
      <c r="E5" s="134">
        <v>22</v>
      </c>
      <c r="F5" s="135">
        <v>8641</v>
      </c>
      <c r="G5" s="133">
        <f>H5+I5+J5+K5</f>
        <v>3970</v>
      </c>
      <c r="H5" s="134"/>
      <c r="I5" s="134">
        <v>11</v>
      </c>
      <c r="J5" s="134">
        <v>250</v>
      </c>
      <c r="K5" s="135">
        <v>3709</v>
      </c>
      <c r="L5" s="133">
        <f>M5+N5+O5+P5</f>
        <v>2397</v>
      </c>
      <c r="M5" s="134"/>
      <c r="N5" s="134"/>
      <c r="O5" s="134"/>
      <c r="P5" s="135">
        <v>2397</v>
      </c>
      <c r="Q5" s="123">
        <f>G5+B5+L5</f>
        <v>15030</v>
      </c>
      <c r="R5" s="53"/>
      <c r="S5" s="42"/>
      <c r="T5" s="49"/>
      <c r="U5" s="111">
        <f>Q5-Январь!Q5</f>
        <v>2</v>
      </c>
    </row>
    <row r="6" spans="1:21" s="14" customFormat="1" x14ac:dyDescent="0.25">
      <c r="A6" s="70" t="s">
        <v>60</v>
      </c>
      <c r="B6" s="114">
        <f>C6+D6+E6+F6</f>
        <v>11398</v>
      </c>
      <c r="C6" s="117"/>
      <c r="D6" s="117"/>
      <c r="E6" s="117">
        <v>25</v>
      </c>
      <c r="F6" s="118">
        <v>11373</v>
      </c>
      <c r="G6" s="114">
        <f>H6+I6+J6+K6</f>
        <v>1616</v>
      </c>
      <c r="H6" s="117"/>
      <c r="I6" s="117"/>
      <c r="J6" s="117">
        <v>82</v>
      </c>
      <c r="K6" s="118">
        <v>1534</v>
      </c>
      <c r="L6" s="114">
        <f>M6+N6+O6+P6</f>
        <v>874</v>
      </c>
      <c r="M6" s="117"/>
      <c r="N6" s="117"/>
      <c r="O6" s="117"/>
      <c r="P6" s="118">
        <v>874</v>
      </c>
      <c r="Q6" s="123">
        <f>G6+B6+L6</f>
        <v>13888</v>
      </c>
      <c r="R6" s="54"/>
      <c r="S6" s="43"/>
      <c r="T6" s="55"/>
      <c r="U6" s="111">
        <f>Q6-Январь!Q6</f>
        <v>49</v>
      </c>
    </row>
    <row r="7" spans="1:21" s="4" customFormat="1" x14ac:dyDescent="0.25">
      <c r="A7" s="70" t="s">
        <v>1</v>
      </c>
      <c r="B7" s="23">
        <f>B8+B9</f>
        <v>17204</v>
      </c>
      <c r="C7" s="1">
        <f t="shared" ref="C7:P7" si="0">C8+C9</f>
        <v>0</v>
      </c>
      <c r="D7" s="1">
        <f t="shared" si="0"/>
        <v>0</v>
      </c>
      <c r="E7" s="1">
        <f t="shared" si="0"/>
        <v>149</v>
      </c>
      <c r="F7" s="24">
        <f t="shared" si="0"/>
        <v>17055</v>
      </c>
      <c r="G7" s="23">
        <f t="shared" si="0"/>
        <v>2187</v>
      </c>
      <c r="H7" s="1">
        <f t="shared" si="0"/>
        <v>0</v>
      </c>
      <c r="I7" s="1">
        <f t="shared" si="0"/>
        <v>7</v>
      </c>
      <c r="J7" s="1">
        <f t="shared" si="0"/>
        <v>451</v>
      </c>
      <c r="K7" s="24">
        <f t="shared" si="0"/>
        <v>1729</v>
      </c>
      <c r="L7" s="23">
        <f t="shared" si="0"/>
        <v>683</v>
      </c>
      <c r="M7" s="1">
        <f t="shared" si="0"/>
        <v>0</v>
      </c>
      <c r="N7" s="1">
        <f t="shared" si="0"/>
        <v>0</v>
      </c>
      <c r="O7" s="1">
        <f t="shared" si="0"/>
        <v>0</v>
      </c>
      <c r="P7" s="24">
        <f t="shared" si="0"/>
        <v>683</v>
      </c>
      <c r="Q7" s="120">
        <f t="shared" ref="Q7:Q20" si="1">G7+B7+L7</f>
        <v>20074</v>
      </c>
      <c r="R7" s="53"/>
      <c r="S7" s="42"/>
      <c r="T7" s="49"/>
      <c r="U7" s="111">
        <f>Q7-Январь!Q7</f>
        <v>-2</v>
      </c>
    </row>
    <row r="8" spans="1:21" s="5" customFormat="1" x14ac:dyDescent="0.25">
      <c r="A8" s="69" t="s">
        <v>2</v>
      </c>
      <c r="B8" s="25">
        <f>C8+D8+E8+F8</f>
        <v>10614</v>
      </c>
      <c r="C8" s="16"/>
      <c r="D8" s="16"/>
      <c r="E8" s="16">
        <v>137</v>
      </c>
      <c r="F8" s="26">
        <v>10477</v>
      </c>
      <c r="G8" s="25">
        <f t="shared" ref="G8:G9" si="2">H8+I8+J8+K8</f>
        <v>1131</v>
      </c>
      <c r="H8" s="16"/>
      <c r="I8" s="16">
        <v>7</v>
      </c>
      <c r="J8" s="16">
        <v>336</v>
      </c>
      <c r="K8" s="26">
        <v>788</v>
      </c>
      <c r="L8" s="25">
        <f t="shared" ref="L8:L9" si="3">M8+N8+O8+P8</f>
        <v>114</v>
      </c>
      <c r="M8" s="16"/>
      <c r="N8" s="16"/>
      <c r="O8" s="16"/>
      <c r="P8" s="26">
        <v>114</v>
      </c>
      <c r="Q8" s="121">
        <f t="shared" si="1"/>
        <v>11859</v>
      </c>
      <c r="R8" s="53"/>
      <c r="S8" s="42"/>
      <c r="T8" s="49"/>
      <c r="U8" s="111">
        <f>Q8-Январь!Q8</f>
        <v>-2</v>
      </c>
    </row>
    <row r="9" spans="1:21" s="5" customFormat="1" x14ac:dyDescent="0.25">
      <c r="A9" s="69" t="s">
        <v>3</v>
      </c>
      <c r="B9" s="25">
        <f>C9+D9+E9+F9</f>
        <v>6590</v>
      </c>
      <c r="C9" s="16"/>
      <c r="D9" s="16"/>
      <c r="E9" s="16">
        <v>12</v>
      </c>
      <c r="F9" s="26">
        <v>6578</v>
      </c>
      <c r="G9" s="25">
        <f t="shared" si="2"/>
        <v>1056</v>
      </c>
      <c r="H9" s="16"/>
      <c r="I9" s="16"/>
      <c r="J9" s="16">
        <v>115</v>
      </c>
      <c r="K9" s="26">
        <v>941</v>
      </c>
      <c r="L9" s="25">
        <f t="shared" si="3"/>
        <v>569</v>
      </c>
      <c r="M9" s="16"/>
      <c r="N9" s="16"/>
      <c r="O9" s="16"/>
      <c r="P9" s="26">
        <v>569</v>
      </c>
      <c r="Q9" s="121">
        <f t="shared" si="1"/>
        <v>8215</v>
      </c>
      <c r="R9" s="53"/>
      <c r="S9" s="42"/>
      <c r="T9" s="49"/>
      <c r="U9" s="111">
        <f>Q9-Январь!Q9</f>
        <v>0</v>
      </c>
    </row>
    <row r="10" spans="1:21" s="5" customFormat="1" x14ac:dyDescent="0.25">
      <c r="A10" s="71" t="s">
        <v>61</v>
      </c>
      <c r="B10" s="114">
        <f>C10+D10+E10+F10</f>
        <v>14083</v>
      </c>
      <c r="C10" s="115"/>
      <c r="D10" s="115"/>
      <c r="E10" s="115">
        <v>6</v>
      </c>
      <c r="F10" s="116">
        <v>14077</v>
      </c>
      <c r="G10" s="114">
        <f t="shared" ref="G10:G12" si="4">H10+I10+J10+K10</f>
        <v>1365</v>
      </c>
      <c r="H10" s="115"/>
      <c r="I10" s="115"/>
      <c r="J10" s="115">
        <v>101</v>
      </c>
      <c r="K10" s="116">
        <v>1264</v>
      </c>
      <c r="L10" s="114">
        <f t="shared" ref="L10:L12" si="5">M10+N10+O10+P10</f>
        <v>253</v>
      </c>
      <c r="M10" s="115"/>
      <c r="N10" s="115"/>
      <c r="O10" s="115"/>
      <c r="P10" s="116">
        <v>253</v>
      </c>
      <c r="Q10" s="123">
        <f t="shared" si="1"/>
        <v>15701</v>
      </c>
      <c r="R10" s="53"/>
      <c r="S10" s="42"/>
      <c r="T10" s="49"/>
      <c r="U10" s="111">
        <f>Q10-Январь!Q10</f>
        <v>-13</v>
      </c>
    </row>
    <row r="11" spans="1:21" s="5" customFormat="1" x14ac:dyDescent="0.25">
      <c r="A11" s="71" t="s">
        <v>62</v>
      </c>
      <c r="B11" s="114">
        <f>C11+D11+E11+F11</f>
        <v>11200</v>
      </c>
      <c r="C11" s="115"/>
      <c r="D11" s="115"/>
      <c r="E11" s="115">
        <v>1</v>
      </c>
      <c r="F11" s="116">
        <v>11199</v>
      </c>
      <c r="G11" s="114">
        <f t="shared" si="4"/>
        <v>1166</v>
      </c>
      <c r="H11" s="115"/>
      <c r="I11" s="115"/>
      <c r="J11" s="115">
        <v>129</v>
      </c>
      <c r="K11" s="116">
        <v>1037</v>
      </c>
      <c r="L11" s="114">
        <f t="shared" si="5"/>
        <v>263</v>
      </c>
      <c r="M11" s="115"/>
      <c r="N11" s="115"/>
      <c r="O11" s="115"/>
      <c r="P11" s="116">
        <v>263</v>
      </c>
      <c r="Q11" s="123">
        <f t="shared" si="1"/>
        <v>12629</v>
      </c>
      <c r="R11" s="53"/>
      <c r="S11" s="42"/>
      <c r="T11" s="49"/>
      <c r="U11" s="111">
        <f>Q11-Январь!Q11</f>
        <v>0</v>
      </c>
    </row>
    <row r="12" spans="1:21" s="15" customFormat="1" x14ac:dyDescent="0.25">
      <c r="A12" s="71" t="s">
        <v>4</v>
      </c>
      <c r="B12" s="28">
        <f>C12+D12+E12+F12</f>
        <v>10427</v>
      </c>
      <c r="C12" s="2"/>
      <c r="D12" s="2"/>
      <c r="E12" s="2">
        <v>6</v>
      </c>
      <c r="F12" s="29">
        <v>10421</v>
      </c>
      <c r="G12" s="28">
        <f t="shared" si="4"/>
        <v>1942</v>
      </c>
      <c r="H12" s="2"/>
      <c r="I12" s="2">
        <v>7</v>
      </c>
      <c r="J12" s="2">
        <v>246</v>
      </c>
      <c r="K12" s="29">
        <v>1689</v>
      </c>
      <c r="L12" s="28">
        <f t="shared" si="5"/>
        <v>604</v>
      </c>
      <c r="M12" s="2"/>
      <c r="N12" s="2"/>
      <c r="O12" s="2"/>
      <c r="P12" s="29">
        <v>604</v>
      </c>
      <c r="Q12" s="119">
        <f t="shared" si="1"/>
        <v>12973</v>
      </c>
      <c r="R12" s="53"/>
      <c r="S12" s="44"/>
      <c r="T12" s="57"/>
      <c r="U12" s="111">
        <f>Q12-Январь!Q12</f>
        <v>9</v>
      </c>
    </row>
    <row r="13" spans="1:21" s="4" customFormat="1" x14ac:dyDescent="0.25">
      <c r="A13" s="70" t="s">
        <v>5</v>
      </c>
      <c r="B13" s="23">
        <f t="shared" ref="B13:P13" si="6">B14+B15</f>
        <v>15887</v>
      </c>
      <c r="C13" s="1">
        <f t="shared" si="6"/>
        <v>0</v>
      </c>
      <c r="D13" s="1">
        <f t="shared" si="6"/>
        <v>0</v>
      </c>
      <c r="E13" s="1">
        <f t="shared" si="6"/>
        <v>5</v>
      </c>
      <c r="F13" s="24">
        <f t="shared" si="6"/>
        <v>15882</v>
      </c>
      <c r="G13" s="23">
        <f t="shared" si="6"/>
        <v>2092</v>
      </c>
      <c r="H13" s="1">
        <f t="shared" si="6"/>
        <v>0</v>
      </c>
      <c r="I13" s="1">
        <f t="shared" si="6"/>
        <v>0</v>
      </c>
      <c r="J13" s="1">
        <f t="shared" si="6"/>
        <v>227</v>
      </c>
      <c r="K13" s="24">
        <f t="shared" si="6"/>
        <v>1865</v>
      </c>
      <c r="L13" s="23">
        <f t="shared" si="6"/>
        <v>651</v>
      </c>
      <c r="M13" s="1">
        <f t="shared" si="6"/>
        <v>0</v>
      </c>
      <c r="N13" s="1">
        <f t="shared" si="6"/>
        <v>0</v>
      </c>
      <c r="O13" s="1">
        <f t="shared" si="6"/>
        <v>4</v>
      </c>
      <c r="P13" s="24">
        <f t="shared" si="6"/>
        <v>647</v>
      </c>
      <c r="Q13" s="120">
        <f t="shared" si="1"/>
        <v>18630</v>
      </c>
      <c r="R13" s="53"/>
      <c r="S13" s="42"/>
      <c r="T13" s="49"/>
      <c r="U13" s="111">
        <f>Q13-Январь!Q13</f>
        <v>86</v>
      </c>
    </row>
    <row r="14" spans="1:21" s="5" customFormat="1" x14ac:dyDescent="0.25">
      <c r="A14" s="69" t="s">
        <v>6</v>
      </c>
      <c r="B14" s="25">
        <f>C14+D14+E14+F14</f>
        <v>2949</v>
      </c>
      <c r="C14" s="16"/>
      <c r="D14" s="16"/>
      <c r="E14" s="16">
        <v>5</v>
      </c>
      <c r="F14" s="26">
        <v>2944</v>
      </c>
      <c r="G14" s="25">
        <f t="shared" ref="G14:G18" si="7">H14+I14+J14+K14</f>
        <v>762</v>
      </c>
      <c r="H14" s="16"/>
      <c r="I14" s="16"/>
      <c r="J14" s="16">
        <v>120</v>
      </c>
      <c r="K14" s="26">
        <v>642</v>
      </c>
      <c r="L14" s="25">
        <f t="shared" ref="L14:L18" si="8">M14+N14+O14+P14</f>
        <v>353</v>
      </c>
      <c r="M14" s="16"/>
      <c r="N14" s="16"/>
      <c r="O14" s="16">
        <v>4</v>
      </c>
      <c r="P14" s="26">
        <v>349</v>
      </c>
      <c r="Q14" s="121">
        <f t="shared" si="1"/>
        <v>4064</v>
      </c>
      <c r="R14" s="53"/>
      <c r="S14" s="42"/>
      <c r="T14" s="49"/>
      <c r="U14" s="111">
        <f>Q14-Январь!Q14</f>
        <v>13</v>
      </c>
    </row>
    <row r="15" spans="1:21" s="5" customFormat="1" x14ac:dyDescent="0.25">
      <c r="A15" s="72" t="s">
        <v>7</v>
      </c>
      <c r="B15" s="25">
        <f>C15+D15+E15+F15</f>
        <v>12938</v>
      </c>
      <c r="C15" s="16"/>
      <c r="D15" s="16"/>
      <c r="E15" s="16"/>
      <c r="F15" s="26">
        <v>12938</v>
      </c>
      <c r="G15" s="25">
        <f t="shared" si="7"/>
        <v>1330</v>
      </c>
      <c r="H15" s="16"/>
      <c r="I15" s="16"/>
      <c r="J15" s="16">
        <v>107</v>
      </c>
      <c r="K15" s="26">
        <v>1223</v>
      </c>
      <c r="L15" s="25">
        <f t="shared" si="8"/>
        <v>298</v>
      </c>
      <c r="M15" s="16"/>
      <c r="N15" s="16"/>
      <c r="O15" s="16"/>
      <c r="P15" s="26">
        <v>298</v>
      </c>
      <c r="Q15" s="121">
        <f t="shared" si="1"/>
        <v>14566</v>
      </c>
      <c r="R15" s="53"/>
      <c r="S15" s="42"/>
      <c r="T15" s="49"/>
      <c r="U15" s="111">
        <f>Q15-Январь!Q15</f>
        <v>73</v>
      </c>
    </row>
    <row r="16" spans="1:21" s="6" customFormat="1" x14ac:dyDescent="0.25">
      <c r="A16" s="71" t="s">
        <v>8</v>
      </c>
      <c r="B16" s="28">
        <f t="shared" ref="B16:B20" si="9">C16+D16+E16+F16</f>
        <v>17863</v>
      </c>
      <c r="C16" s="1"/>
      <c r="D16" s="1"/>
      <c r="E16" s="1">
        <v>5</v>
      </c>
      <c r="F16" s="24">
        <v>17858</v>
      </c>
      <c r="G16" s="28">
        <f t="shared" si="7"/>
        <v>2092</v>
      </c>
      <c r="H16" s="1">
        <v>1</v>
      </c>
      <c r="I16" s="1">
        <v>2</v>
      </c>
      <c r="J16" s="1">
        <v>99</v>
      </c>
      <c r="K16" s="24">
        <v>1990</v>
      </c>
      <c r="L16" s="28">
        <f t="shared" si="8"/>
        <v>148</v>
      </c>
      <c r="M16" s="1"/>
      <c r="N16" s="1"/>
      <c r="O16" s="1"/>
      <c r="P16" s="24">
        <v>148</v>
      </c>
      <c r="Q16" s="119">
        <f t="shared" si="1"/>
        <v>20103</v>
      </c>
      <c r="R16" s="53"/>
      <c r="S16" s="45"/>
      <c r="T16" s="58"/>
      <c r="U16" s="111">
        <f>Q16-Январь!Q16</f>
        <v>2</v>
      </c>
    </row>
    <row r="17" spans="1:21" s="15" customFormat="1" x14ac:dyDescent="0.25">
      <c r="A17" s="71" t="s">
        <v>9</v>
      </c>
      <c r="B17" s="28">
        <f t="shared" si="9"/>
        <v>14827</v>
      </c>
      <c r="C17" s="2"/>
      <c r="D17" s="2"/>
      <c r="E17" s="2">
        <v>6</v>
      </c>
      <c r="F17" s="29">
        <v>14821</v>
      </c>
      <c r="G17" s="28">
        <f t="shared" si="7"/>
        <v>1553</v>
      </c>
      <c r="H17" s="2"/>
      <c r="I17" s="2"/>
      <c r="J17" s="2">
        <v>31</v>
      </c>
      <c r="K17" s="29">
        <v>1522</v>
      </c>
      <c r="L17" s="28">
        <f t="shared" si="8"/>
        <v>744</v>
      </c>
      <c r="M17" s="2"/>
      <c r="N17" s="2"/>
      <c r="O17" s="2"/>
      <c r="P17" s="29">
        <v>744</v>
      </c>
      <c r="Q17" s="119">
        <f t="shared" si="1"/>
        <v>17124</v>
      </c>
      <c r="R17" s="56"/>
      <c r="S17" s="44"/>
      <c r="T17" s="57"/>
      <c r="U17" s="111">
        <f>Q17-Январь!Q17</f>
        <v>-1</v>
      </c>
    </row>
    <row r="18" spans="1:21" s="6" customFormat="1" x14ac:dyDescent="0.25">
      <c r="A18" s="70" t="s">
        <v>10</v>
      </c>
      <c r="B18" s="28">
        <f t="shared" si="9"/>
        <v>13298</v>
      </c>
      <c r="C18" s="2"/>
      <c r="D18" s="2"/>
      <c r="E18" s="2">
        <v>2</v>
      </c>
      <c r="F18" s="29">
        <v>13296</v>
      </c>
      <c r="G18" s="28">
        <f t="shared" si="7"/>
        <v>1164</v>
      </c>
      <c r="H18" s="1"/>
      <c r="I18" s="1"/>
      <c r="J18" s="1">
        <v>126</v>
      </c>
      <c r="K18" s="24">
        <v>1038</v>
      </c>
      <c r="L18" s="28">
        <f t="shared" si="8"/>
        <v>267</v>
      </c>
      <c r="M18" s="1"/>
      <c r="N18" s="1"/>
      <c r="O18" s="1"/>
      <c r="P18" s="24">
        <v>267</v>
      </c>
      <c r="Q18" s="119">
        <f t="shared" si="1"/>
        <v>14729</v>
      </c>
      <c r="R18" s="53"/>
      <c r="S18" s="45"/>
      <c r="T18" s="58"/>
      <c r="U18" s="111">
        <f>Q18-Январь!Q18</f>
        <v>4</v>
      </c>
    </row>
    <row r="19" spans="1:21" s="6" customFormat="1" x14ac:dyDescent="0.25">
      <c r="A19" s="70" t="s">
        <v>11</v>
      </c>
      <c r="B19" s="28">
        <f t="shared" si="9"/>
        <v>4782</v>
      </c>
      <c r="C19" s="1"/>
      <c r="D19" s="1"/>
      <c r="E19" s="1"/>
      <c r="F19" s="24">
        <v>4782</v>
      </c>
      <c r="G19" s="28">
        <f>H19+I19+J19+K19</f>
        <v>632</v>
      </c>
      <c r="H19" s="1"/>
      <c r="I19" s="1"/>
      <c r="J19" s="1">
        <v>11</v>
      </c>
      <c r="K19" s="24">
        <v>621</v>
      </c>
      <c r="L19" s="28">
        <f>M19+N19+O19+P19</f>
        <v>259</v>
      </c>
      <c r="M19" s="1"/>
      <c r="N19" s="1"/>
      <c r="O19" s="1"/>
      <c r="P19" s="24">
        <v>259</v>
      </c>
      <c r="Q19" s="119">
        <f t="shared" si="1"/>
        <v>5673</v>
      </c>
      <c r="R19" s="59"/>
      <c r="S19" s="45"/>
      <c r="T19" s="58"/>
      <c r="U19" s="111">
        <f>Q19-Январь!Q19</f>
        <v>12</v>
      </c>
    </row>
    <row r="20" spans="1:21" s="6" customFormat="1" x14ac:dyDescent="0.25">
      <c r="A20" s="70" t="s">
        <v>12</v>
      </c>
      <c r="B20" s="28">
        <f t="shared" si="9"/>
        <v>1155</v>
      </c>
      <c r="C20" s="1"/>
      <c r="D20" s="1"/>
      <c r="E20" s="1"/>
      <c r="F20" s="24">
        <v>1155</v>
      </c>
      <c r="G20" s="28">
        <f t="shared" ref="G20" si="10">H20+I20+J20+K20</f>
        <v>240</v>
      </c>
      <c r="H20" s="1"/>
      <c r="I20" s="1"/>
      <c r="J20" s="1">
        <v>7</v>
      </c>
      <c r="K20" s="24">
        <v>233</v>
      </c>
      <c r="L20" s="28">
        <f t="shared" ref="L20" si="11">M20+N20+O20+P20</f>
        <v>101</v>
      </c>
      <c r="M20" s="1"/>
      <c r="N20" s="1"/>
      <c r="O20" s="1"/>
      <c r="P20" s="24">
        <v>101</v>
      </c>
      <c r="Q20" s="119">
        <f t="shared" si="1"/>
        <v>1496</v>
      </c>
      <c r="R20" s="59"/>
      <c r="S20" s="45"/>
      <c r="T20" s="58"/>
      <c r="U20" s="111">
        <f>Q20-Январь!Q20</f>
        <v>-10</v>
      </c>
    </row>
    <row r="21" spans="1:21" ht="16.5" thickBot="1" x14ac:dyDescent="0.3">
      <c r="A21" s="73" t="s">
        <v>18</v>
      </c>
      <c r="B21" s="30">
        <f>B5+B6+B7+B10+B11+B12+B13+B16+B17+B18+B19+B20</f>
        <v>140787</v>
      </c>
      <c r="C21" s="30">
        <f>C5+C6+C7+C10+C11+C12+C13+C16+C17+C18+C19+C20</f>
        <v>0</v>
      </c>
      <c r="D21" s="30">
        <f>D5+D6+D7+D10+D11+D12+D13+D16+D17+D18+D19+D20</f>
        <v>0</v>
      </c>
      <c r="E21" s="31">
        <f t="shared" ref="E21:P21" si="12">E5+E6+E7+E10+E11+E12+E13+E16+E17+E18+E19+E20</f>
        <v>227</v>
      </c>
      <c r="F21" s="32">
        <f t="shared" si="12"/>
        <v>140560</v>
      </c>
      <c r="G21" s="30">
        <f t="shared" si="12"/>
        <v>20019</v>
      </c>
      <c r="H21" s="31">
        <f t="shared" si="12"/>
        <v>1</v>
      </c>
      <c r="I21" s="31">
        <f t="shared" si="12"/>
        <v>27</v>
      </c>
      <c r="J21" s="31">
        <f t="shared" si="12"/>
        <v>1760</v>
      </c>
      <c r="K21" s="32">
        <f t="shared" si="12"/>
        <v>18231</v>
      </c>
      <c r="L21" s="30">
        <f t="shared" si="12"/>
        <v>7244</v>
      </c>
      <c r="M21" s="31">
        <f>M5+M6+M7+M10+M11+M12+M13+M16+M17+M18+M19+M20</f>
        <v>0</v>
      </c>
      <c r="N21" s="31">
        <f t="shared" si="12"/>
        <v>0</v>
      </c>
      <c r="O21" s="31">
        <f t="shared" si="12"/>
        <v>4</v>
      </c>
      <c r="P21" s="32">
        <f t="shared" si="12"/>
        <v>7240</v>
      </c>
      <c r="Q21" s="122">
        <f>G21+B21+L21</f>
        <v>168050</v>
      </c>
      <c r="R21" s="60"/>
      <c r="S21" s="61"/>
      <c r="T21" s="62"/>
      <c r="U21" s="111">
        <f>Q21-Январь!Q21</f>
        <v>138</v>
      </c>
    </row>
    <row r="22" spans="1:21" x14ac:dyDescent="0.25">
      <c r="B22"/>
      <c r="Q22" s="41">
        <f>E21+F21+H21+I21+J21+K21+O21+P21</f>
        <v>168050</v>
      </c>
      <c r="U22" s="106"/>
    </row>
    <row r="24" spans="1:21" x14ac:dyDescent="0.25">
      <c r="B24">
        <f>B21-Январь!B21</f>
        <v>57</v>
      </c>
      <c r="C24">
        <f>C21-Январь!C21</f>
        <v>0</v>
      </c>
      <c r="D24">
        <f>D21-Январь!D21</f>
        <v>0</v>
      </c>
      <c r="E24">
        <f>E21-Январь!E21</f>
        <v>4</v>
      </c>
      <c r="F24">
        <f>F21-Январь!F21</f>
        <v>53</v>
      </c>
      <c r="G24">
        <f>G21-Январь!G21</f>
        <v>80</v>
      </c>
      <c r="H24">
        <f>H21-Январь!H21</f>
        <v>0</v>
      </c>
      <c r="I24">
        <f>I21-Январь!I21</f>
        <v>0</v>
      </c>
      <c r="J24">
        <f>J21-Январь!J21</f>
        <v>5</v>
      </c>
      <c r="K24">
        <f>K21-Январь!K21</f>
        <v>75</v>
      </c>
      <c r="L24">
        <f>L21-Январь!L21</f>
        <v>1</v>
      </c>
      <c r="M24">
        <f>M21-Январь!M21</f>
        <v>0</v>
      </c>
      <c r="N24">
        <f>N21-Январь!N21</f>
        <v>0</v>
      </c>
      <c r="O24">
        <f>O21-Январь!O21</f>
        <v>0</v>
      </c>
      <c r="P24">
        <f>P21-Январь!P21</f>
        <v>1</v>
      </c>
      <c r="Q24">
        <f>Q21-Январь!Q21</f>
        <v>138</v>
      </c>
    </row>
  </sheetData>
  <autoFilter ref="A4:N20" xr:uid="{00000000-0009-0000-0000-000002000000}"/>
  <mergeCells count="6">
    <mergeCell ref="R1:T3"/>
    <mergeCell ref="A1:A4"/>
    <mergeCell ref="L1:P3"/>
    <mergeCell ref="Q1:Q4"/>
    <mergeCell ref="B1:F3"/>
    <mergeCell ref="G1:K3"/>
  </mergeCells>
  <conditionalFormatting sqref="G17:G19 B17:B19 B21 G12:G15 B12:B15 B5:B10 G5:G10 L5:L10">
    <cfRule type="cellIs" dxfId="163" priority="15" operator="equal">
      <formula>0</formula>
    </cfRule>
  </conditionalFormatting>
  <conditionalFormatting sqref="L17:L19 L12:L15">
    <cfRule type="cellIs" dxfId="162" priority="13" operator="equal">
      <formula>0</formula>
    </cfRule>
  </conditionalFormatting>
  <conditionalFormatting sqref="B16 G16">
    <cfRule type="cellIs" dxfId="161" priority="12" operator="equal">
      <formula>0</formula>
    </cfRule>
  </conditionalFormatting>
  <conditionalFormatting sqref="Q16">
    <cfRule type="cellIs" dxfId="160" priority="11" operator="equal">
      <formula>0</formula>
    </cfRule>
  </conditionalFormatting>
  <conditionalFormatting sqref="L16">
    <cfRule type="cellIs" dxfId="159" priority="10" operator="equal">
      <formula>0</formula>
    </cfRule>
  </conditionalFormatting>
  <conditionalFormatting sqref="B20 G20">
    <cfRule type="cellIs" dxfId="158" priority="9" operator="equal">
      <formula>0</formula>
    </cfRule>
  </conditionalFormatting>
  <conditionalFormatting sqref="Q20">
    <cfRule type="cellIs" dxfId="157" priority="8" operator="equal">
      <formula>0</formula>
    </cfRule>
  </conditionalFormatting>
  <conditionalFormatting sqref="L20">
    <cfRule type="cellIs" dxfId="156" priority="7" operator="equal">
      <formula>0</formula>
    </cfRule>
  </conditionalFormatting>
  <conditionalFormatting sqref="B11 G11">
    <cfRule type="cellIs" dxfId="155" priority="6" operator="equal">
      <formula>0</formula>
    </cfRule>
  </conditionalFormatting>
  <conditionalFormatting sqref="Q11">
    <cfRule type="cellIs" dxfId="154" priority="5" operator="equal">
      <formula>0</formula>
    </cfRule>
  </conditionalFormatting>
  <conditionalFormatting sqref="L11">
    <cfRule type="cellIs" dxfId="153" priority="4" operator="equal">
      <formula>0</formula>
    </cfRule>
  </conditionalFormatting>
  <conditionalFormatting sqref="E21:P21">
    <cfRule type="cellIs" dxfId="152" priority="3" operator="equal">
      <formula>0</formula>
    </cfRule>
  </conditionalFormatting>
  <conditionalFormatting sqref="C21">
    <cfRule type="cellIs" dxfId="151" priority="2" operator="equal">
      <formula>0</formula>
    </cfRule>
  </conditionalFormatting>
  <conditionalFormatting sqref="D21">
    <cfRule type="cellIs" dxfId="15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24"/>
  <sheetViews>
    <sheetView zoomScale="85" zoomScaleNormal="85" workbookViewId="0">
      <selection activeCell="B24" sqref="B24:Q24"/>
    </sheetView>
  </sheetViews>
  <sheetFormatPr defaultRowHeight="15" x14ac:dyDescent="0.25"/>
  <cols>
    <col min="1" max="1" width="23.42578125" bestFit="1" customWidth="1"/>
    <col min="2" max="2" width="9.140625" style="4"/>
    <col min="3" max="4" width="9.140625" hidden="1" customWidth="1"/>
    <col min="13" max="14" width="9.140625" hidden="1" customWidth="1"/>
    <col min="15" max="15" width="9.140625" customWidth="1"/>
    <col min="17" max="17" width="11.85546875" customWidth="1"/>
    <col min="18" max="18" width="17.28515625" style="19" customWidth="1"/>
    <col min="19" max="20" width="17.28515625" customWidth="1"/>
  </cols>
  <sheetData>
    <row r="1" spans="1:21" ht="15" customHeight="1" x14ac:dyDescent="0.25">
      <c r="A1" s="163" t="s">
        <v>0</v>
      </c>
      <c r="B1" s="166" t="s">
        <v>16</v>
      </c>
      <c r="C1" s="167"/>
      <c r="D1" s="167"/>
      <c r="E1" s="167"/>
      <c r="F1" s="168"/>
      <c r="G1" s="172" t="s">
        <v>17</v>
      </c>
      <c r="H1" s="167"/>
      <c r="I1" s="167"/>
      <c r="J1" s="167"/>
      <c r="K1" s="168"/>
      <c r="L1" s="172" t="s">
        <v>47</v>
      </c>
      <c r="M1" s="167"/>
      <c r="N1" s="167"/>
      <c r="O1" s="167"/>
      <c r="P1" s="168"/>
      <c r="Q1" s="174" t="s">
        <v>18</v>
      </c>
      <c r="R1" s="177" t="s">
        <v>54</v>
      </c>
      <c r="S1" s="178"/>
      <c r="T1" s="179"/>
    </row>
    <row r="2" spans="1:21" ht="15" customHeight="1" x14ac:dyDescent="0.25">
      <c r="A2" s="164"/>
      <c r="B2" s="169"/>
      <c r="C2" s="170"/>
      <c r="D2" s="170"/>
      <c r="E2" s="170"/>
      <c r="F2" s="171"/>
      <c r="G2" s="173"/>
      <c r="H2" s="170"/>
      <c r="I2" s="170"/>
      <c r="J2" s="170"/>
      <c r="K2" s="171"/>
      <c r="L2" s="173"/>
      <c r="M2" s="170"/>
      <c r="N2" s="170"/>
      <c r="O2" s="170"/>
      <c r="P2" s="171"/>
      <c r="Q2" s="175"/>
      <c r="R2" s="180"/>
      <c r="S2" s="181"/>
      <c r="T2" s="182"/>
    </row>
    <row r="3" spans="1:21" ht="15.75" customHeight="1" x14ac:dyDescent="0.25">
      <c r="A3" s="164"/>
      <c r="B3" s="169"/>
      <c r="C3" s="170"/>
      <c r="D3" s="170"/>
      <c r="E3" s="170"/>
      <c r="F3" s="171"/>
      <c r="G3" s="173"/>
      <c r="H3" s="170"/>
      <c r="I3" s="170"/>
      <c r="J3" s="170"/>
      <c r="K3" s="171"/>
      <c r="L3" s="173"/>
      <c r="M3" s="170"/>
      <c r="N3" s="170"/>
      <c r="O3" s="170"/>
      <c r="P3" s="171"/>
      <c r="Q3" s="175"/>
      <c r="R3" s="183"/>
      <c r="S3" s="184"/>
      <c r="T3" s="185"/>
    </row>
    <row r="4" spans="1:21" ht="15" customHeight="1" thickBot="1" x14ac:dyDescent="0.3">
      <c r="A4" s="165"/>
      <c r="B4" s="124" t="s">
        <v>15</v>
      </c>
      <c r="C4" s="125" t="s">
        <v>13</v>
      </c>
      <c r="D4" s="125" t="s">
        <v>49</v>
      </c>
      <c r="E4" s="125" t="s">
        <v>50</v>
      </c>
      <c r="F4" s="126" t="s">
        <v>51</v>
      </c>
      <c r="G4" s="127" t="s">
        <v>14</v>
      </c>
      <c r="H4" s="125" t="s">
        <v>13</v>
      </c>
      <c r="I4" s="125" t="s">
        <v>49</v>
      </c>
      <c r="J4" s="125" t="s">
        <v>50</v>
      </c>
      <c r="K4" s="126" t="s">
        <v>51</v>
      </c>
      <c r="L4" s="127" t="s">
        <v>47</v>
      </c>
      <c r="M4" s="125" t="s">
        <v>13</v>
      </c>
      <c r="N4" s="125" t="s">
        <v>49</v>
      </c>
      <c r="O4" s="125" t="s">
        <v>50</v>
      </c>
      <c r="P4" s="126" t="s">
        <v>51</v>
      </c>
      <c r="Q4" s="176"/>
      <c r="R4" s="74" t="s">
        <v>52</v>
      </c>
      <c r="S4" s="75" t="s">
        <v>53</v>
      </c>
      <c r="T4" s="76" t="s">
        <v>47</v>
      </c>
    </row>
    <row r="5" spans="1:21" s="5" customFormat="1" x14ac:dyDescent="0.25">
      <c r="A5" s="70" t="s">
        <v>59</v>
      </c>
      <c r="B5" s="133">
        <f>C5+D5+E5+F5</f>
        <v>8668</v>
      </c>
      <c r="C5" s="134"/>
      <c r="D5" s="134"/>
      <c r="E5" s="134">
        <v>21</v>
      </c>
      <c r="F5" s="135">
        <v>8647</v>
      </c>
      <c r="G5" s="133">
        <f>H5+I5+J5+K5</f>
        <v>3980</v>
      </c>
      <c r="H5" s="134"/>
      <c r="I5" s="134">
        <v>11</v>
      </c>
      <c r="J5" s="134">
        <v>252</v>
      </c>
      <c r="K5" s="135">
        <v>3717</v>
      </c>
      <c r="L5" s="133">
        <f>M5+N5+O5+P5</f>
        <v>2398</v>
      </c>
      <c r="M5" s="134"/>
      <c r="N5" s="134"/>
      <c r="O5" s="134"/>
      <c r="P5" s="135">
        <v>2398</v>
      </c>
      <c r="Q5" s="123">
        <f>G5+B5+L5</f>
        <v>15046</v>
      </c>
      <c r="R5" s="53"/>
      <c r="S5" s="42"/>
      <c r="T5" s="49"/>
      <c r="U5" s="4">
        <f>Q5-Февраль!Q5</f>
        <v>16</v>
      </c>
    </row>
    <row r="6" spans="1:21" s="14" customFormat="1" x14ac:dyDescent="0.25">
      <c r="A6" s="70" t="s">
        <v>60</v>
      </c>
      <c r="B6" s="114">
        <f>C6+D6+E6+F6</f>
        <v>11398</v>
      </c>
      <c r="C6" s="117"/>
      <c r="D6" s="117"/>
      <c r="E6" s="117">
        <v>26</v>
      </c>
      <c r="F6" s="118">
        <v>11372</v>
      </c>
      <c r="G6" s="114">
        <f>H6+I6+J6+K6</f>
        <v>1605</v>
      </c>
      <c r="H6" s="117"/>
      <c r="I6" s="117"/>
      <c r="J6" s="117">
        <v>82</v>
      </c>
      <c r="K6" s="118">
        <v>1523</v>
      </c>
      <c r="L6" s="114">
        <f>M6+N6+O6+P6</f>
        <v>874</v>
      </c>
      <c r="M6" s="117"/>
      <c r="N6" s="117"/>
      <c r="O6" s="117"/>
      <c r="P6" s="118">
        <v>874</v>
      </c>
      <c r="Q6" s="123">
        <f t="shared" ref="Q6:Q20" si="0">G6+B6+L6</f>
        <v>13877</v>
      </c>
      <c r="R6" s="54"/>
      <c r="S6" s="42"/>
      <c r="T6" s="55"/>
      <c r="U6" s="4">
        <f>Q6-Февраль!Q6</f>
        <v>-11</v>
      </c>
    </row>
    <row r="7" spans="1:21" s="4" customFormat="1" x14ac:dyDescent="0.25">
      <c r="A7" s="70" t="s">
        <v>1</v>
      </c>
      <c r="B7" s="23">
        <f>B8+B9</f>
        <v>17272</v>
      </c>
      <c r="C7" s="1">
        <f t="shared" ref="C7:P7" si="1">C8+C9</f>
        <v>0</v>
      </c>
      <c r="D7" s="1">
        <f t="shared" si="1"/>
        <v>0</v>
      </c>
      <c r="E7" s="1">
        <f t="shared" si="1"/>
        <v>149</v>
      </c>
      <c r="F7" s="24">
        <f t="shared" si="1"/>
        <v>17123</v>
      </c>
      <c r="G7" s="23">
        <f t="shared" si="1"/>
        <v>2165</v>
      </c>
      <c r="H7" s="1">
        <f t="shared" si="1"/>
        <v>0</v>
      </c>
      <c r="I7" s="1">
        <f t="shared" si="1"/>
        <v>7</v>
      </c>
      <c r="J7" s="1">
        <f t="shared" si="1"/>
        <v>453</v>
      </c>
      <c r="K7" s="24">
        <f t="shared" si="1"/>
        <v>1705</v>
      </c>
      <c r="L7" s="23">
        <f t="shared" si="1"/>
        <v>683</v>
      </c>
      <c r="M7" s="1">
        <f t="shared" si="1"/>
        <v>0</v>
      </c>
      <c r="N7" s="1">
        <f t="shared" si="1"/>
        <v>0</v>
      </c>
      <c r="O7" s="1">
        <f t="shared" si="1"/>
        <v>1</v>
      </c>
      <c r="P7" s="24">
        <f t="shared" si="1"/>
        <v>682</v>
      </c>
      <c r="Q7" s="120">
        <f t="shared" si="0"/>
        <v>20120</v>
      </c>
      <c r="R7" s="53"/>
      <c r="S7" s="42"/>
      <c r="T7" s="49"/>
      <c r="U7" s="4">
        <f>Q7-Февраль!Q7</f>
        <v>46</v>
      </c>
    </row>
    <row r="8" spans="1:21" s="5" customFormat="1" x14ac:dyDescent="0.25">
      <c r="A8" s="69" t="s">
        <v>2</v>
      </c>
      <c r="B8" s="25">
        <f>C8+D8+E8+F8</f>
        <v>10677</v>
      </c>
      <c r="C8" s="16"/>
      <c r="D8" s="16"/>
      <c r="E8" s="16">
        <v>137</v>
      </c>
      <c r="F8" s="26">
        <v>10540</v>
      </c>
      <c r="G8" s="25">
        <f t="shared" ref="G8:G9" si="2">H8+I8+J8+K8</f>
        <v>1108</v>
      </c>
      <c r="H8" s="16"/>
      <c r="I8" s="16">
        <v>7</v>
      </c>
      <c r="J8" s="16">
        <v>338</v>
      </c>
      <c r="K8" s="26">
        <v>763</v>
      </c>
      <c r="L8" s="25">
        <f t="shared" ref="L8:L9" si="3">M8+N8+O8+P8</f>
        <v>115</v>
      </c>
      <c r="M8" s="16"/>
      <c r="N8" s="16"/>
      <c r="O8" s="16">
        <v>1</v>
      </c>
      <c r="P8" s="26">
        <v>114</v>
      </c>
      <c r="Q8" s="121">
        <f t="shared" si="0"/>
        <v>11900</v>
      </c>
      <c r="R8" s="186" t="s">
        <v>57</v>
      </c>
      <c r="S8" s="187"/>
      <c r="T8" s="188"/>
      <c r="U8" s="4">
        <f>Q8-Февраль!Q8</f>
        <v>41</v>
      </c>
    </row>
    <row r="9" spans="1:21" s="5" customFormat="1" x14ac:dyDescent="0.25">
      <c r="A9" s="69" t="s">
        <v>3</v>
      </c>
      <c r="B9" s="25">
        <f>C9+D9+E9+F9</f>
        <v>6595</v>
      </c>
      <c r="C9" s="16"/>
      <c r="D9" s="16"/>
      <c r="E9" s="16">
        <v>12</v>
      </c>
      <c r="F9" s="26">
        <v>6583</v>
      </c>
      <c r="G9" s="25">
        <f t="shared" si="2"/>
        <v>1057</v>
      </c>
      <c r="H9" s="16"/>
      <c r="I9" s="16"/>
      <c r="J9" s="16">
        <v>115</v>
      </c>
      <c r="K9" s="26">
        <v>942</v>
      </c>
      <c r="L9" s="25">
        <f t="shared" si="3"/>
        <v>568</v>
      </c>
      <c r="M9" s="16"/>
      <c r="N9" s="16"/>
      <c r="O9" s="16"/>
      <c r="P9" s="26">
        <v>568</v>
      </c>
      <c r="Q9" s="121">
        <f t="shared" si="0"/>
        <v>8220</v>
      </c>
      <c r="R9" s="53"/>
      <c r="S9" s="42"/>
      <c r="T9" s="49"/>
      <c r="U9" s="4">
        <f>Q9-Февраль!Q9</f>
        <v>5</v>
      </c>
    </row>
    <row r="10" spans="1:21" s="5" customFormat="1" x14ac:dyDescent="0.25">
      <c r="A10" s="71" t="s">
        <v>61</v>
      </c>
      <c r="B10" s="114">
        <f>C10+D10+E10+F10</f>
        <v>14031</v>
      </c>
      <c r="C10" s="115"/>
      <c r="D10" s="115"/>
      <c r="E10" s="115">
        <v>6</v>
      </c>
      <c r="F10" s="116">
        <v>14025</v>
      </c>
      <c r="G10" s="114">
        <f t="shared" ref="G10:G12" si="4">H10+I10+J10+K10</f>
        <v>1363</v>
      </c>
      <c r="H10" s="115"/>
      <c r="I10" s="115"/>
      <c r="J10" s="115">
        <v>99</v>
      </c>
      <c r="K10" s="116">
        <v>1264</v>
      </c>
      <c r="L10" s="114">
        <f t="shared" ref="L10:L12" si="5">M10+N10+O10+P10</f>
        <v>253</v>
      </c>
      <c r="M10" s="115"/>
      <c r="N10" s="115"/>
      <c r="O10" s="115"/>
      <c r="P10" s="116">
        <v>253</v>
      </c>
      <c r="Q10" s="123">
        <f>G10+B10+L10</f>
        <v>15647</v>
      </c>
      <c r="R10" s="54"/>
      <c r="S10" s="42"/>
      <c r="T10" s="49"/>
      <c r="U10" s="4">
        <f>Q10-Февраль!Q10</f>
        <v>-54</v>
      </c>
    </row>
    <row r="11" spans="1:21" s="5" customFormat="1" x14ac:dyDescent="0.25">
      <c r="A11" s="71" t="s">
        <v>62</v>
      </c>
      <c r="B11" s="114">
        <f>C11+D11+E11+F11</f>
        <v>11200</v>
      </c>
      <c r="C11" s="115"/>
      <c r="D11" s="115"/>
      <c r="E11" s="115">
        <v>1</v>
      </c>
      <c r="F11" s="116">
        <v>11199</v>
      </c>
      <c r="G11" s="114">
        <f t="shared" si="4"/>
        <v>1158</v>
      </c>
      <c r="H11" s="115"/>
      <c r="I11" s="115"/>
      <c r="J11" s="115">
        <v>129</v>
      </c>
      <c r="K11" s="116">
        <v>1029</v>
      </c>
      <c r="L11" s="114">
        <f t="shared" si="5"/>
        <v>261</v>
      </c>
      <c r="M11" s="115"/>
      <c r="N11" s="115"/>
      <c r="O11" s="115"/>
      <c r="P11" s="116">
        <v>261</v>
      </c>
      <c r="Q11" s="123">
        <f t="shared" si="0"/>
        <v>12619</v>
      </c>
      <c r="R11" s="54"/>
      <c r="S11" s="42"/>
      <c r="T11" s="49"/>
      <c r="U11" s="4">
        <f>Q11-Февраль!Q11</f>
        <v>-10</v>
      </c>
    </row>
    <row r="12" spans="1:21" s="15" customFormat="1" x14ac:dyDescent="0.25">
      <c r="A12" s="71" t="s">
        <v>4</v>
      </c>
      <c r="B12" s="28">
        <f>C12+D12+E12+F12</f>
        <v>10429</v>
      </c>
      <c r="C12" s="2"/>
      <c r="D12" s="2"/>
      <c r="E12" s="2">
        <v>6</v>
      </c>
      <c r="F12" s="29">
        <v>10423</v>
      </c>
      <c r="G12" s="28">
        <f t="shared" si="4"/>
        <v>1942</v>
      </c>
      <c r="H12" s="2"/>
      <c r="I12" s="2">
        <v>8</v>
      </c>
      <c r="J12" s="2">
        <v>246</v>
      </c>
      <c r="K12" s="29">
        <v>1688</v>
      </c>
      <c r="L12" s="28">
        <f t="shared" si="5"/>
        <v>602</v>
      </c>
      <c r="M12" s="2"/>
      <c r="N12" s="2"/>
      <c r="O12" s="2"/>
      <c r="P12" s="29">
        <v>602</v>
      </c>
      <c r="Q12" s="119">
        <f t="shared" si="0"/>
        <v>12973</v>
      </c>
      <c r="R12" s="189" t="s">
        <v>58</v>
      </c>
      <c r="S12" s="190"/>
      <c r="T12" s="191"/>
      <c r="U12" s="4">
        <f>Q12-Февраль!Q12</f>
        <v>0</v>
      </c>
    </row>
    <row r="13" spans="1:21" s="4" customFormat="1" x14ac:dyDescent="0.25">
      <c r="A13" s="70" t="s">
        <v>5</v>
      </c>
      <c r="B13" s="23">
        <f t="shared" ref="B13:P13" si="6">B14+B15</f>
        <v>15876</v>
      </c>
      <c r="C13" s="1">
        <f t="shared" si="6"/>
        <v>0</v>
      </c>
      <c r="D13" s="1">
        <f t="shared" si="6"/>
        <v>0</v>
      </c>
      <c r="E13" s="1">
        <f t="shared" si="6"/>
        <v>5</v>
      </c>
      <c r="F13" s="24">
        <f t="shared" si="6"/>
        <v>15871</v>
      </c>
      <c r="G13" s="23">
        <f t="shared" si="6"/>
        <v>2091</v>
      </c>
      <c r="H13" s="1">
        <f t="shared" si="6"/>
        <v>0</v>
      </c>
      <c r="I13" s="1">
        <f t="shared" si="6"/>
        <v>0</v>
      </c>
      <c r="J13" s="1">
        <f t="shared" si="6"/>
        <v>227</v>
      </c>
      <c r="K13" s="24">
        <f t="shared" si="6"/>
        <v>1864</v>
      </c>
      <c r="L13" s="23">
        <f t="shared" si="6"/>
        <v>651</v>
      </c>
      <c r="M13" s="1">
        <f t="shared" si="6"/>
        <v>0</v>
      </c>
      <c r="N13" s="1">
        <f t="shared" si="6"/>
        <v>0</v>
      </c>
      <c r="O13" s="1">
        <f t="shared" si="6"/>
        <v>4</v>
      </c>
      <c r="P13" s="24">
        <f t="shared" si="6"/>
        <v>647</v>
      </c>
      <c r="Q13" s="120">
        <f t="shared" si="0"/>
        <v>18618</v>
      </c>
      <c r="R13" s="53"/>
      <c r="S13" s="42"/>
      <c r="T13" s="49"/>
      <c r="U13" s="4">
        <f>Q13-Февраль!Q13</f>
        <v>-12</v>
      </c>
    </row>
    <row r="14" spans="1:21" s="5" customFormat="1" x14ac:dyDescent="0.25">
      <c r="A14" s="69" t="s">
        <v>6</v>
      </c>
      <c r="B14" s="25">
        <f>C14+D14+E14+F14</f>
        <v>2957</v>
      </c>
      <c r="C14" s="16"/>
      <c r="D14" s="16"/>
      <c r="E14" s="16">
        <v>5</v>
      </c>
      <c r="F14" s="26">
        <v>2952</v>
      </c>
      <c r="G14" s="25">
        <f t="shared" ref="G14:G18" si="7">H14+I14+J14+K14</f>
        <v>762</v>
      </c>
      <c r="H14" s="16"/>
      <c r="I14" s="16"/>
      <c r="J14" s="16">
        <v>120</v>
      </c>
      <c r="K14" s="26">
        <v>642</v>
      </c>
      <c r="L14" s="25">
        <f t="shared" ref="L14:L18" si="8">M14+N14+O14+P14</f>
        <v>354</v>
      </c>
      <c r="M14" s="16"/>
      <c r="N14" s="16"/>
      <c r="O14" s="16">
        <v>4</v>
      </c>
      <c r="P14" s="26">
        <v>350</v>
      </c>
      <c r="Q14" s="121">
        <f t="shared" si="0"/>
        <v>4073</v>
      </c>
      <c r="R14" s="53"/>
      <c r="S14" s="42"/>
      <c r="T14" s="49"/>
      <c r="U14" s="4">
        <f>Q14-Февраль!Q14</f>
        <v>9</v>
      </c>
    </row>
    <row r="15" spans="1:21" s="5" customFormat="1" x14ac:dyDescent="0.25">
      <c r="A15" s="72" t="s">
        <v>7</v>
      </c>
      <c r="B15" s="25">
        <f>C15+D15+E15+F15</f>
        <v>12919</v>
      </c>
      <c r="C15" s="16"/>
      <c r="D15" s="16"/>
      <c r="E15" s="16"/>
      <c r="F15" s="26">
        <v>12919</v>
      </c>
      <c r="G15" s="25">
        <f t="shared" si="7"/>
        <v>1329</v>
      </c>
      <c r="H15" s="16"/>
      <c r="I15" s="16"/>
      <c r="J15" s="16">
        <v>107</v>
      </c>
      <c r="K15" s="26">
        <v>1222</v>
      </c>
      <c r="L15" s="25">
        <f t="shared" si="8"/>
        <v>297</v>
      </c>
      <c r="M15" s="16"/>
      <c r="N15" s="16"/>
      <c r="O15" s="16"/>
      <c r="P15" s="26">
        <v>297</v>
      </c>
      <c r="Q15" s="121">
        <f t="shared" si="0"/>
        <v>14545</v>
      </c>
      <c r="R15" s="53"/>
      <c r="S15" s="42"/>
      <c r="T15" s="49"/>
      <c r="U15" s="4">
        <f>Q15-Февраль!Q15</f>
        <v>-21</v>
      </c>
    </row>
    <row r="16" spans="1:21" s="6" customFormat="1" x14ac:dyDescent="0.25">
      <c r="A16" s="71" t="s">
        <v>8</v>
      </c>
      <c r="B16" s="28">
        <f t="shared" ref="B16:B20" si="9">C16+D16+E16+F16</f>
        <v>17864</v>
      </c>
      <c r="C16" s="1"/>
      <c r="D16" s="1"/>
      <c r="E16" s="1">
        <v>5</v>
      </c>
      <c r="F16" s="24">
        <v>17859</v>
      </c>
      <c r="G16" s="28">
        <f t="shared" si="7"/>
        <v>2094</v>
      </c>
      <c r="H16" s="1">
        <v>1</v>
      </c>
      <c r="I16" s="1">
        <v>2</v>
      </c>
      <c r="J16" s="1">
        <v>99</v>
      </c>
      <c r="K16" s="24">
        <v>1992</v>
      </c>
      <c r="L16" s="28">
        <f t="shared" si="8"/>
        <v>148</v>
      </c>
      <c r="M16" s="1"/>
      <c r="N16" s="1"/>
      <c r="O16" s="1"/>
      <c r="P16" s="24">
        <v>148</v>
      </c>
      <c r="Q16" s="119">
        <f t="shared" si="0"/>
        <v>20106</v>
      </c>
      <c r="R16" s="53"/>
      <c r="S16" s="42"/>
      <c r="T16" s="58"/>
      <c r="U16" s="4">
        <f>Q16-Февраль!Q16</f>
        <v>3</v>
      </c>
    </row>
    <row r="17" spans="1:21" s="15" customFormat="1" x14ac:dyDescent="0.25">
      <c r="A17" s="71" t="s">
        <v>9</v>
      </c>
      <c r="B17" s="28">
        <f t="shared" si="9"/>
        <v>14835</v>
      </c>
      <c r="C17" s="2"/>
      <c r="D17" s="2"/>
      <c r="E17" s="2">
        <v>6</v>
      </c>
      <c r="F17" s="29">
        <v>14829</v>
      </c>
      <c r="G17" s="28">
        <f t="shared" si="7"/>
        <v>1554</v>
      </c>
      <c r="H17" s="2"/>
      <c r="I17" s="2"/>
      <c r="J17" s="2">
        <v>30</v>
      </c>
      <c r="K17" s="29">
        <v>1524</v>
      </c>
      <c r="L17" s="28">
        <f t="shared" si="8"/>
        <v>744</v>
      </c>
      <c r="M17" s="2"/>
      <c r="N17" s="2"/>
      <c r="O17" s="2"/>
      <c r="P17" s="29">
        <v>744</v>
      </c>
      <c r="Q17" s="119">
        <f t="shared" si="0"/>
        <v>17133</v>
      </c>
      <c r="R17" s="56"/>
      <c r="S17" s="42"/>
      <c r="T17" s="57"/>
      <c r="U17" s="4">
        <f>Q17-Февраль!Q17</f>
        <v>9</v>
      </c>
    </row>
    <row r="18" spans="1:21" s="6" customFormat="1" x14ac:dyDescent="0.25">
      <c r="A18" s="70" t="s">
        <v>10</v>
      </c>
      <c r="B18" s="28">
        <f t="shared" si="9"/>
        <v>13300</v>
      </c>
      <c r="C18" s="2"/>
      <c r="D18" s="2"/>
      <c r="E18" s="2">
        <v>2</v>
      </c>
      <c r="F18" s="29">
        <v>13298</v>
      </c>
      <c r="G18" s="28">
        <f t="shared" si="7"/>
        <v>1165</v>
      </c>
      <c r="H18" s="1"/>
      <c r="I18" s="1"/>
      <c r="J18" s="1">
        <v>126</v>
      </c>
      <c r="K18" s="24">
        <v>1039</v>
      </c>
      <c r="L18" s="28">
        <f t="shared" si="8"/>
        <v>267</v>
      </c>
      <c r="M18" s="1"/>
      <c r="N18" s="1"/>
      <c r="O18" s="1"/>
      <c r="P18" s="24">
        <v>267</v>
      </c>
      <c r="Q18" s="119">
        <f t="shared" si="0"/>
        <v>14732</v>
      </c>
      <c r="R18" s="59"/>
      <c r="S18" s="42"/>
      <c r="T18" s="58"/>
      <c r="U18" s="4">
        <f>Q18-Февраль!Q18</f>
        <v>3</v>
      </c>
    </row>
    <row r="19" spans="1:21" s="6" customFormat="1" x14ac:dyDescent="0.25">
      <c r="A19" s="70" t="s">
        <v>11</v>
      </c>
      <c r="B19" s="28">
        <f t="shared" si="9"/>
        <v>4777</v>
      </c>
      <c r="C19" s="1"/>
      <c r="D19" s="1"/>
      <c r="E19" s="1"/>
      <c r="F19" s="24">
        <v>4777</v>
      </c>
      <c r="G19" s="28">
        <f>H19+I19+J19+K19</f>
        <v>628</v>
      </c>
      <c r="H19" s="1"/>
      <c r="I19" s="1"/>
      <c r="J19" s="1">
        <v>11</v>
      </c>
      <c r="K19" s="24">
        <v>617</v>
      </c>
      <c r="L19" s="28">
        <f>M19+N19+O19+P19</f>
        <v>259</v>
      </c>
      <c r="M19" s="1"/>
      <c r="N19" s="1"/>
      <c r="O19" s="1"/>
      <c r="P19" s="24">
        <v>259</v>
      </c>
      <c r="Q19" s="119">
        <f t="shared" si="0"/>
        <v>5664</v>
      </c>
      <c r="R19" s="59"/>
      <c r="S19" s="42"/>
      <c r="T19" s="58"/>
      <c r="U19" s="4">
        <f>Q19-Февраль!Q19</f>
        <v>-9</v>
      </c>
    </row>
    <row r="20" spans="1:21" s="6" customFormat="1" x14ac:dyDescent="0.25">
      <c r="A20" s="70" t="s">
        <v>12</v>
      </c>
      <c r="B20" s="28">
        <f t="shared" si="9"/>
        <v>1154</v>
      </c>
      <c r="C20" s="1"/>
      <c r="D20" s="1"/>
      <c r="E20" s="1"/>
      <c r="F20" s="24">
        <v>1154</v>
      </c>
      <c r="G20" s="28">
        <f t="shared" ref="G20" si="10">H20+I20+J20+K20</f>
        <v>239</v>
      </c>
      <c r="H20" s="1"/>
      <c r="I20" s="1"/>
      <c r="J20" s="1">
        <v>7</v>
      </c>
      <c r="K20" s="24">
        <v>232</v>
      </c>
      <c r="L20" s="28">
        <f t="shared" ref="L20" si="11">M20+N20+O20+P20</f>
        <v>101</v>
      </c>
      <c r="M20" s="1"/>
      <c r="N20" s="1"/>
      <c r="O20" s="1"/>
      <c r="P20" s="24">
        <v>101</v>
      </c>
      <c r="Q20" s="119">
        <f t="shared" si="0"/>
        <v>1494</v>
      </c>
      <c r="R20" s="59"/>
      <c r="S20" s="42"/>
      <c r="T20" s="58"/>
      <c r="U20" s="4">
        <f>Q20-Февраль!Q20</f>
        <v>-2</v>
      </c>
    </row>
    <row r="21" spans="1:21" ht="16.5" thickBot="1" x14ac:dyDescent="0.3">
      <c r="A21" s="73" t="s">
        <v>18</v>
      </c>
      <c r="B21" s="30">
        <f>B5+B6+B7+B10+B11+B12+B13+B16+B17+B18+B19+B20</f>
        <v>140804</v>
      </c>
      <c r="C21" s="30">
        <f>C5+C6+C7+C10+C11+C12+C13+C16+C17+C18+C19+C20</f>
        <v>0</v>
      </c>
      <c r="D21" s="30">
        <f>D5+D6+D7+D10+D11+D12+D13+D16+D17+D18+D19+D20</f>
        <v>0</v>
      </c>
      <c r="E21" s="31">
        <f t="shared" ref="E21:P21" si="12">E5+E6+E7+E10+E11+E12+E13+E16+E17+E18+E19+E20</f>
        <v>227</v>
      </c>
      <c r="F21" s="32">
        <f t="shared" si="12"/>
        <v>140577</v>
      </c>
      <c r="G21" s="30">
        <f t="shared" si="12"/>
        <v>19984</v>
      </c>
      <c r="H21" s="31">
        <f t="shared" si="12"/>
        <v>1</v>
      </c>
      <c r="I21" s="31">
        <f t="shared" si="12"/>
        <v>28</v>
      </c>
      <c r="J21" s="31">
        <f t="shared" si="12"/>
        <v>1761</v>
      </c>
      <c r="K21" s="32">
        <f t="shared" si="12"/>
        <v>18194</v>
      </c>
      <c r="L21" s="30">
        <f t="shared" si="12"/>
        <v>7241</v>
      </c>
      <c r="M21" s="31">
        <f>M5+M6+M7+M10+M11+M12+M13+M16+M17+M18+M19+M20</f>
        <v>0</v>
      </c>
      <c r="N21" s="31">
        <f t="shared" si="12"/>
        <v>0</v>
      </c>
      <c r="O21" s="31">
        <f t="shared" si="12"/>
        <v>5</v>
      </c>
      <c r="P21" s="32">
        <f t="shared" si="12"/>
        <v>7236</v>
      </c>
      <c r="Q21" s="122">
        <f>G21+B21+L21</f>
        <v>168029</v>
      </c>
      <c r="R21" s="60"/>
      <c r="S21" s="61"/>
      <c r="T21" s="62"/>
      <c r="U21" s="4">
        <f>Q21-Февраль!Q21</f>
        <v>-21</v>
      </c>
    </row>
    <row r="22" spans="1:21" x14ac:dyDescent="0.25">
      <c r="B22"/>
      <c r="Q22" s="41">
        <f>E21+F21+H21+I21+J21+K21+O21+P21</f>
        <v>168029</v>
      </c>
    </row>
    <row r="24" spans="1:21" x14ac:dyDescent="0.25">
      <c r="B24">
        <f>B21-Февраль!B21</f>
        <v>17</v>
      </c>
      <c r="C24">
        <f>C21-Февраль!C21</f>
        <v>0</v>
      </c>
      <c r="D24">
        <f>D21-Февраль!D21</f>
        <v>0</v>
      </c>
      <c r="E24">
        <f>E21-Февраль!E21</f>
        <v>0</v>
      </c>
      <c r="F24">
        <f>F21-Февраль!F21</f>
        <v>17</v>
      </c>
      <c r="G24">
        <f>G21-Февраль!G21</f>
        <v>-35</v>
      </c>
      <c r="H24">
        <f>H21-Февраль!H21</f>
        <v>0</v>
      </c>
      <c r="I24">
        <f>I21-Февраль!I21</f>
        <v>1</v>
      </c>
      <c r="J24">
        <f>J21-Февраль!J21</f>
        <v>1</v>
      </c>
      <c r="K24">
        <f>K21-Февраль!K21</f>
        <v>-37</v>
      </c>
      <c r="L24">
        <f>L21-Февраль!L21</f>
        <v>-3</v>
      </c>
      <c r="M24">
        <f>M21-Февраль!M21</f>
        <v>0</v>
      </c>
      <c r="N24">
        <f>N21-Февраль!N21</f>
        <v>0</v>
      </c>
      <c r="O24">
        <f>O21-Февраль!O21</f>
        <v>1</v>
      </c>
      <c r="P24">
        <f>P21-Февраль!P21</f>
        <v>-4</v>
      </c>
      <c r="Q24">
        <f>Q21-Февраль!Q21</f>
        <v>-21</v>
      </c>
    </row>
  </sheetData>
  <mergeCells count="8">
    <mergeCell ref="R8:T8"/>
    <mergeCell ref="R12:T12"/>
    <mergeCell ref="R1:T3"/>
    <mergeCell ref="A1:A4"/>
    <mergeCell ref="L1:P3"/>
    <mergeCell ref="Q1:Q4"/>
    <mergeCell ref="B1:F3"/>
    <mergeCell ref="G1:K3"/>
  </mergeCells>
  <conditionalFormatting sqref="G17:G19 B17:B19 B21 G12:G15 B12:B15 B5:B10 G5:G10 Q5:Q10 L5:L10">
    <cfRule type="cellIs" dxfId="149" priority="15" operator="equal">
      <formula>0</formula>
    </cfRule>
  </conditionalFormatting>
  <conditionalFormatting sqref="Q17:Q19 Q21 Q12:Q15">
    <cfRule type="cellIs" dxfId="148" priority="14" operator="equal">
      <formula>0</formula>
    </cfRule>
  </conditionalFormatting>
  <conditionalFormatting sqref="L17:L19 L12:L15">
    <cfRule type="cellIs" dxfId="147" priority="13" operator="equal">
      <formula>0</formula>
    </cfRule>
  </conditionalFormatting>
  <conditionalFormatting sqref="B16 G16">
    <cfRule type="cellIs" dxfId="146" priority="12" operator="equal">
      <formula>0</formula>
    </cfRule>
  </conditionalFormatting>
  <conditionalFormatting sqref="Q16">
    <cfRule type="cellIs" dxfId="145" priority="11" operator="equal">
      <formula>0</formula>
    </cfRule>
  </conditionalFormatting>
  <conditionalFormatting sqref="L16">
    <cfRule type="cellIs" dxfId="144" priority="10" operator="equal">
      <formula>0</formula>
    </cfRule>
  </conditionalFormatting>
  <conditionalFormatting sqref="B20 G20">
    <cfRule type="cellIs" dxfId="143" priority="9" operator="equal">
      <formula>0</formula>
    </cfRule>
  </conditionalFormatting>
  <conditionalFormatting sqref="Q20">
    <cfRule type="cellIs" dxfId="142" priority="8" operator="equal">
      <formula>0</formula>
    </cfRule>
  </conditionalFormatting>
  <conditionalFormatting sqref="L20">
    <cfRule type="cellIs" dxfId="141" priority="7" operator="equal">
      <formula>0</formula>
    </cfRule>
  </conditionalFormatting>
  <conditionalFormatting sqref="B11 G11">
    <cfRule type="cellIs" dxfId="140" priority="6" operator="equal">
      <formula>0</formula>
    </cfRule>
  </conditionalFormatting>
  <conditionalFormatting sqref="Q11">
    <cfRule type="cellIs" dxfId="139" priority="5" operator="equal">
      <formula>0</formula>
    </cfRule>
  </conditionalFormatting>
  <conditionalFormatting sqref="L11">
    <cfRule type="cellIs" dxfId="138" priority="4" operator="equal">
      <formula>0</formula>
    </cfRule>
  </conditionalFormatting>
  <conditionalFormatting sqref="E21:P21">
    <cfRule type="cellIs" dxfId="137" priority="3" operator="equal">
      <formula>0</formula>
    </cfRule>
  </conditionalFormatting>
  <conditionalFormatting sqref="C21">
    <cfRule type="cellIs" dxfId="136" priority="2" operator="equal">
      <formula>0</formula>
    </cfRule>
  </conditionalFormatting>
  <conditionalFormatting sqref="D21">
    <cfRule type="cellIs" dxfId="135" priority="1" operator="equal">
      <formula>0</formula>
    </cfRule>
  </conditionalFormatting>
  <pageMargins left="0.25" right="0.25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4"/>
  <sheetViews>
    <sheetView zoomScale="85" zoomScaleNormal="85" workbookViewId="0">
      <selection activeCell="J28" sqref="J28"/>
    </sheetView>
  </sheetViews>
  <sheetFormatPr defaultRowHeight="15" x14ac:dyDescent="0.25"/>
  <cols>
    <col min="1" max="1" width="23.42578125" bestFit="1" customWidth="1"/>
    <col min="2" max="2" width="9.140625" style="4"/>
    <col min="3" max="4" width="9.140625" hidden="1" customWidth="1"/>
    <col min="13" max="14" width="9.140625" hidden="1" customWidth="1"/>
    <col min="15" max="15" width="9.140625" customWidth="1"/>
    <col min="17" max="17" width="11.85546875" customWidth="1"/>
    <col min="18" max="18" width="8.7109375" style="19" customWidth="1"/>
    <col min="19" max="20" width="8.7109375" customWidth="1"/>
  </cols>
  <sheetData>
    <row r="1" spans="1:24" ht="15" customHeight="1" x14ac:dyDescent="0.25">
      <c r="A1" s="163" t="s">
        <v>0</v>
      </c>
      <c r="B1" s="166" t="s">
        <v>16</v>
      </c>
      <c r="C1" s="167"/>
      <c r="D1" s="167"/>
      <c r="E1" s="167"/>
      <c r="F1" s="168"/>
      <c r="G1" s="172" t="s">
        <v>17</v>
      </c>
      <c r="H1" s="167"/>
      <c r="I1" s="167"/>
      <c r="J1" s="167"/>
      <c r="K1" s="168"/>
      <c r="L1" s="172" t="s">
        <v>47</v>
      </c>
      <c r="M1" s="167"/>
      <c r="N1" s="167"/>
      <c r="O1" s="167"/>
      <c r="P1" s="168"/>
      <c r="Q1" s="174" t="s">
        <v>18</v>
      </c>
      <c r="R1" s="177" t="s">
        <v>54</v>
      </c>
      <c r="S1" s="178"/>
      <c r="T1" s="179"/>
    </row>
    <row r="2" spans="1:24" ht="15" customHeight="1" x14ac:dyDescent="0.25">
      <c r="A2" s="164"/>
      <c r="B2" s="169"/>
      <c r="C2" s="170"/>
      <c r="D2" s="170"/>
      <c r="E2" s="170"/>
      <c r="F2" s="171"/>
      <c r="G2" s="173"/>
      <c r="H2" s="170"/>
      <c r="I2" s="170"/>
      <c r="J2" s="170"/>
      <c r="K2" s="171"/>
      <c r="L2" s="173"/>
      <c r="M2" s="170"/>
      <c r="N2" s="170"/>
      <c r="O2" s="170"/>
      <c r="P2" s="171"/>
      <c r="Q2" s="175"/>
      <c r="R2" s="180"/>
      <c r="S2" s="181"/>
      <c r="T2" s="182"/>
    </row>
    <row r="3" spans="1:24" ht="15.75" customHeight="1" x14ac:dyDescent="0.25">
      <c r="A3" s="164"/>
      <c r="B3" s="169"/>
      <c r="C3" s="170"/>
      <c r="D3" s="170"/>
      <c r="E3" s="170"/>
      <c r="F3" s="171"/>
      <c r="G3" s="173"/>
      <c r="H3" s="170"/>
      <c r="I3" s="170"/>
      <c r="J3" s="170"/>
      <c r="K3" s="171"/>
      <c r="L3" s="173"/>
      <c r="M3" s="170"/>
      <c r="N3" s="170"/>
      <c r="O3" s="170"/>
      <c r="P3" s="171"/>
      <c r="Q3" s="175"/>
      <c r="R3" s="183"/>
      <c r="S3" s="184"/>
      <c r="T3" s="185"/>
    </row>
    <row r="4" spans="1:24" ht="15" customHeight="1" thickBot="1" x14ac:dyDescent="0.3">
      <c r="A4" s="165"/>
      <c r="B4" s="124" t="s">
        <v>15</v>
      </c>
      <c r="C4" s="125" t="s">
        <v>13</v>
      </c>
      <c r="D4" s="125" t="s">
        <v>49</v>
      </c>
      <c r="E4" s="125" t="s">
        <v>50</v>
      </c>
      <c r="F4" s="126" t="s">
        <v>51</v>
      </c>
      <c r="G4" s="127" t="s">
        <v>14</v>
      </c>
      <c r="H4" s="125" t="s">
        <v>13</v>
      </c>
      <c r="I4" s="125" t="s">
        <v>49</v>
      </c>
      <c r="J4" s="125" t="s">
        <v>50</v>
      </c>
      <c r="K4" s="126" t="s">
        <v>51</v>
      </c>
      <c r="L4" s="127" t="s">
        <v>47</v>
      </c>
      <c r="M4" s="125" t="s">
        <v>13</v>
      </c>
      <c r="N4" s="125" t="s">
        <v>49</v>
      </c>
      <c r="O4" s="125" t="s">
        <v>50</v>
      </c>
      <c r="P4" s="126" t="s">
        <v>51</v>
      </c>
      <c r="Q4" s="176"/>
      <c r="R4" s="74" t="s">
        <v>52</v>
      </c>
      <c r="S4" s="75" t="s">
        <v>53</v>
      </c>
      <c r="T4" s="76" t="s">
        <v>47</v>
      </c>
    </row>
    <row r="5" spans="1:24" s="5" customFormat="1" x14ac:dyDescent="0.25">
      <c r="A5" s="70" t="s">
        <v>59</v>
      </c>
      <c r="B5" s="133">
        <f>C5+D5+E5+F5</f>
        <v>8673</v>
      </c>
      <c r="C5" s="134"/>
      <c r="D5" s="134"/>
      <c r="E5" s="134">
        <v>21</v>
      </c>
      <c r="F5" s="135">
        <v>8652</v>
      </c>
      <c r="G5" s="133">
        <f>H5+I5+J5+K5</f>
        <v>3982</v>
      </c>
      <c r="H5" s="134"/>
      <c r="I5" s="134">
        <v>7</v>
      </c>
      <c r="J5" s="134">
        <v>253</v>
      </c>
      <c r="K5" s="135">
        <v>3722</v>
      </c>
      <c r="L5" s="133">
        <f>M5+N5+O5+P5</f>
        <v>2397</v>
      </c>
      <c r="M5" s="134"/>
      <c r="N5" s="134"/>
      <c r="O5" s="134"/>
      <c r="P5" s="135">
        <v>2397</v>
      </c>
      <c r="Q5" s="123">
        <f>G5+B5+L5</f>
        <v>15052</v>
      </c>
      <c r="R5" s="38"/>
      <c r="S5" s="107" t="s">
        <v>64</v>
      </c>
      <c r="T5" s="34"/>
      <c r="U5" s="4">
        <f>Q5-Март!Q5</f>
        <v>6</v>
      </c>
    </row>
    <row r="6" spans="1:24" s="14" customFormat="1" x14ac:dyDescent="0.25">
      <c r="A6" s="70" t="s">
        <v>60</v>
      </c>
      <c r="B6" s="114">
        <f>C6+D6+E6+F6</f>
        <v>11403</v>
      </c>
      <c r="C6" s="117"/>
      <c r="D6" s="117"/>
      <c r="E6" s="117">
        <v>28</v>
      </c>
      <c r="F6" s="118">
        <v>11375</v>
      </c>
      <c r="G6" s="114">
        <f>H6+I6+J6+K6</f>
        <v>1605</v>
      </c>
      <c r="H6" s="117"/>
      <c r="I6" s="117"/>
      <c r="J6" s="117">
        <v>86</v>
      </c>
      <c r="K6" s="118">
        <v>1519</v>
      </c>
      <c r="L6" s="114">
        <f>M6+N6+O6+P6</f>
        <v>874</v>
      </c>
      <c r="M6" s="117"/>
      <c r="N6" s="117"/>
      <c r="O6" s="117"/>
      <c r="P6" s="118">
        <v>874</v>
      </c>
      <c r="Q6" s="123">
        <f t="shared" ref="Q6:Q20" si="0">G6+B6+L6</f>
        <v>13882</v>
      </c>
      <c r="R6" s="25"/>
      <c r="S6" s="81"/>
      <c r="T6" s="35"/>
      <c r="U6" s="4">
        <f>Q6-Март!Q6</f>
        <v>5</v>
      </c>
    </row>
    <row r="7" spans="1:24" s="4" customFormat="1" x14ac:dyDescent="0.25">
      <c r="A7" s="70" t="s">
        <v>1</v>
      </c>
      <c r="B7" s="23">
        <f>B8+B9</f>
        <v>17287</v>
      </c>
      <c r="C7" s="1">
        <f t="shared" ref="C7:P7" si="1">C8+C9</f>
        <v>0</v>
      </c>
      <c r="D7" s="1">
        <f t="shared" si="1"/>
        <v>0</v>
      </c>
      <c r="E7" s="1">
        <f t="shared" si="1"/>
        <v>146</v>
      </c>
      <c r="F7" s="24">
        <f t="shared" si="1"/>
        <v>17141</v>
      </c>
      <c r="G7" s="23">
        <f t="shared" si="1"/>
        <v>2170</v>
      </c>
      <c r="H7" s="1">
        <f t="shared" si="1"/>
        <v>0</v>
      </c>
      <c r="I7" s="1">
        <f t="shared" si="1"/>
        <v>7</v>
      </c>
      <c r="J7" s="1">
        <f t="shared" si="1"/>
        <v>453</v>
      </c>
      <c r="K7" s="24">
        <f t="shared" si="1"/>
        <v>1710</v>
      </c>
      <c r="L7" s="23">
        <f t="shared" si="1"/>
        <v>682</v>
      </c>
      <c r="M7" s="1">
        <f t="shared" si="1"/>
        <v>0</v>
      </c>
      <c r="N7" s="1">
        <f t="shared" si="1"/>
        <v>0</v>
      </c>
      <c r="O7" s="1">
        <f t="shared" si="1"/>
        <v>1</v>
      </c>
      <c r="P7" s="24">
        <f t="shared" si="1"/>
        <v>681</v>
      </c>
      <c r="Q7" s="120">
        <f t="shared" si="0"/>
        <v>20139</v>
      </c>
      <c r="R7" s="23"/>
      <c r="S7" s="77"/>
      <c r="T7" s="37"/>
      <c r="U7" s="4">
        <f>Q7-Март!Q7</f>
        <v>19</v>
      </c>
    </row>
    <row r="8" spans="1:24" s="5" customFormat="1" x14ac:dyDescent="0.25">
      <c r="A8" s="69" t="s">
        <v>2</v>
      </c>
      <c r="B8" s="25">
        <f>C8+D8+E8+F8</f>
        <v>10685</v>
      </c>
      <c r="C8" s="16"/>
      <c r="D8" s="16"/>
      <c r="E8" s="16">
        <v>134</v>
      </c>
      <c r="F8" s="26">
        <v>10551</v>
      </c>
      <c r="G8" s="25">
        <f t="shared" ref="G8:G9" si="2">H8+I8+J8+K8</f>
        <v>1111</v>
      </c>
      <c r="H8" s="16"/>
      <c r="I8" s="16">
        <v>7</v>
      </c>
      <c r="J8" s="16">
        <v>338</v>
      </c>
      <c r="K8" s="26">
        <v>766</v>
      </c>
      <c r="L8" s="25">
        <f t="shared" ref="L8:L9" si="3">M8+N8+O8+P8</f>
        <v>115</v>
      </c>
      <c r="M8" s="16"/>
      <c r="N8" s="16"/>
      <c r="O8" s="16">
        <v>1</v>
      </c>
      <c r="P8" s="26">
        <v>114</v>
      </c>
      <c r="Q8" s="121">
        <f t="shared" si="0"/>
        <v>11911</v>
      </c>
      <c r="R8" s="82"/>
      <c r="S8" s="81"/>
      <c r="T8" s="34"/>
      <c r="U8" s="4">
        <f>Q8-Март!Q8</f>
        <v>11</v>
      </c>
      <c r="V8" s="136" t="s">
        <v>63</v>
      </c>
      <c r="W8" s="137"/>
      <c r="X8" s="138"/>
    </row>
    <row r="9" spans="1:24" s="5" customFormat="1" x14ac:dyDescent="0.25">
      <c r="A9" s="69" t="s">
        <v>3</v>
      </c>
      <c r="B9" s="25">
        <f>C9+D9+E9+F9</f>
        <v>6602</v>
      </c>
      <c r="C9" s="16"/>
      <c r="D9" s="16"/>
      <c r="E9" s="16">
        <v>12</v>
      </c>
      <c r="F9" s="26">
        <v>6590</v>
      </c>
      <c r="G9" s="25">
        <f t="shared" si="2"/>
        <v>1059</v>
      </c>
      <c r="H9" s="16"/>
      <c r="I9" s="16"/>
      <c r="J9" s="16">
        <v>115</v>
      </c>
      <c r="K9" s="26">
        <v>944</v>
      </c>
      <c r="L9" s="25">
        <f t="shared" si="3"/>
        <v>567</v>
      </c>
      <c r="M9" s="16"/>
      <c r="N9" s="16"/>
      <c r="O9" s="16"/>
      <c r="P9" s="26">
        <v>567</v>
      </c>
      <c r="Q9" s="121">
        <f t="shared" si="0"/>
        <v>8228</v>
      </c>
      <c r="R9" s="82"/>
      <c r="S9" s="81"/>
      <c r="T9" s="34"/>
      <c r="U9" s="4">
        <f>Q9-Март!Q9</f>
        <v>8</v>
      </c>
    </row>
    <row r="10" spans="1:24" s="5" customFormat="1" x14ac:dyDescent="0.25">
      <c r="A10" s="71" t="s">
        <v>61</v>
      </c>
      <c r="B10" s="114">
        <f>C10+D10+E10+F10</f>
        <v>14040</v>
      </c>
      <c r="C10" s="115"/>
      <c r="D10" s="115"/>
      <c r="E10" s="115">
        <v>6</v>
      </c>
      <c r="F10" s="116">
        <v>14034</v>
      </c>
      <c r="G10" s="114">
        <f t="shared" ref="G10:G12" si="4">H10+I10+J10+K10</f>
        <v>1365</v>
      </c>
      <c r="H10" s="115"/>
      <c r="I10" s="115"/>
      <c r="J10" s="115">
        <v>98</v>
      </c>
      <c r="K10" s="116">
        <v>1267</v>
      </c>
      <c r="L10" s="114">
        <f t="shared" ref="L10:L12" si="5">M10+N10+O10+P10</f>
        <v>253</v>
      </c>
      <c r="M10" s="115"/>
      <c r="N10" s="115"/>
      <c r="O10" s="115"/>
      <c r="P10" s="116">
        <v>253</v>
      </c>
      <c r="Q10" s="123">
        <f t="shared" si="0"/>
        <v>15658</v>
      </c>
      <c r="R10" s="82"/>
      <c r="S10" s="81"/>
      <c r="T10" s="34"/>
      <c r="U10" s="4">
        <f>Q10-Март!Q10</f>
        <v>11</v>
      </c>
    </row>
    <row r="11" spans="1:24" s="5" customFormat="1" x14ac:dyDescent="0.25">
      <c r="A11" s="71" t="s">
        <v>62</v>
      </c>
      <c r="B11" s="114">
        <f>C11+D11+E11+F11</f>
        <v>11184</v>
      </c>
      <c r="C11" s="115"/>
      <c r="D11" s="115"/>
      <c r="E11" s="115">
        <v>1</v>
      </c>
      <c r="F11" s="116">
        <v>11183</v>
      </c>
      <c r="G11" s="114">
        <f t="shared" si="4"/>
        <v>1159</v>
      </c>
      <c r="H11" s="115"/>
      <c r="I11" s="115"/>
      <c r="J11" s="115">
        <v>129</v>
      </c>
      <c r="K11" s="116">
        <v>1030</v>
      </c>
      <c r="L11" s="114">
        <f t="shared" si="5"/>
        <v>260</v>
      </c>
      <c r="M11" s="115"/>
      <c r="N11" s="115"/>
      <c r="O11" s="115"/>
      <c r="P11" s="116">
        <v>260</v>
      </c>
      <c r="Q11" s="123">
        <f t="shared" si="0"/>
        <v>12603</v>
      </c>
      <c r="R11" s="82"/>
      <c r="S11" s="81"/>
      <c r="T11" s="34"/>
      <c r="U11" s="4">
        <f>Q11-Март!Q11</f>
        <v>-16</v>
      </c>
    </row>
    <row r="12" spans="1:24" s="15" customFormat="1" x14ac:dyDescent="0.25">
      <c r="A12" s="71" t="s">
        <v>4</v>
      </c>
      <c r="B12" s="28">
        <f>C12+D12+E12+F12</f>
        <v>10440</v>
      </c>
      <c r="C12" s="2"/>
      <c r="D12" s="2"/>
      <c r="E12" s="2">
        <v>6</v>
      </c>
      <c r="F12" s="29">
        <v>10434</v>
      </c>
      <c r="G12" s="28">
        <f t="shared" si="4"/>
        <v>1946</v>
      </c>
      <c r="H12" s="2"/>
      <c r="I12" s="2">
        <v>8</v>
      </c>
      <c r="J12" s="2">
        <v>246</v>
      </c>
      <c r="K12" s="29">
        <v>1692</v>
      </c>
      <c r="L12" s="28">
        <f t="shared" si="5"/>
        <v>602</v>
      </c>
      <c r="M12" s="2"/>
      <c r="N12" s="2"/>
      <c r="O12" s="2"/>
      <c r="P12" s="29">
        <v>602</v>
      </c>
      <c r="Q12" s="119">
        <f t="shared" si="0"/>
        <v>12988</v>
      </c>
      <c r="R12" s="28"/>
      <c r="S12" s="77"/>
      <c r="T12" s="36"/>
      <c r="U12" s="4">
        <f>Q12-Март!Q12</f>
        <v>15</v>
      </c>
    </row>
    <row r="13" spans="1:24" s="4" customFormat="1" x14ac:dyDescent="0.25">
      <c r="A13" s="70" t="s">
        <v>5</v>
      </c>
      <c r="B13" s="23">
        <f t="shared" ref="B13:P13" si="6">B14+B15</f>
        <v>15869</v>
      </c>
      <c r="C13" s="1">
        <f t="shared" si="6"/>
        <v>0</v>
      </c>
      <c r="D13" s="1">
        <f t="shared" si="6"/>
        <v>0</v>
      </c>
      <c r="E13" s="1">
        <f t="shared" si="6"/>
        <v>5</v>
      </c>
      <c r="F13" s="24">
        <f t="shared" si="6"/>
        <v>15864</v>
      </c>
      <c r="G13" s="23">
        <f t="shared" si="6"/>
        <v>2090</v>
      </c>
      <c r="H13" s="1">
        <f t="shared" si="6"/>
        <v>0</v>
      </c>
      <c r="I13" s="1">
        <f t="shared" si="6"/>
        <v>0</v>
      </c>
      <c r="J13" s="1">
        <f t="shared" si="6"/>
        <v>227</v>
      </c>
      <c r="K13" s="24">
        <f t="shared" si="6"/>
        <v>1863</v>
      </c>
      <c r="L13" s="23">
        <f t="shared" si="6"/>
        <v>650</v>
      </c>
      <c r="M13" s="1">
        <f t="shared" si="6"/>
        <v>0</v>
      </c>
      <c r="N13" s="1">
        <f t="shared" si="6"/>
        <v>0</v>
      </c>
      <c r="O13" s="1">
        <f t="shared" si="6"/>
        <v>4</v>
      </c>
      <c r="P13" s="24">
        <f t="shared" si="6"/>
        <v>646</v>
      </c>
      <c r="Q13" s="120">
        <f t="shared" si="0"/>
        <v>18609</v>
      </c>
      <c r="R13" s="23"/>
      <c r="S13" s="77"/>
      <c r="T13" s="37"/>
      <c r="U13" s="4">
        <f>Q13-Март!Q13</f>
        <v>-9</v>
      </c>
    </row>
    <row r="14" spans="1:24" s="5" customFormat="1" x14ac:dyDescent="0.25">
      <c r="A14" s="69" t="s">
        <v>6</v>
      </c>
      <c r="B14" s="25">
        <f>C14+D14+E14+F14</f>
        <v>2961</v>
      </c>
      <c r="C14" s="16"/>
      <c r="D14" s="16"/>
      <c r="E14" s="16">
        <v>5</v>
      </c>
      <c r="F14" s="26">
        <v>2956</v>
      </c>
      <c r="G14" s="25">
        <f t="shared" ref="G14:G18" si="7">H14+I14+J14+K14</f>
        <v>760</v>
      </c>
      <c r="H14" s="16"/>
      <c r="I14" s="16"/>
      <c r="J14" s="16">
        <v>120</v>
      </c>
      <c r="K14" s="26">
        <v>640</v>
      </c>
      <c r="L14" s="25">
        <f t="shared" ref="L14:L18" si="8">M14+N14+O14+P14</f>
        <v>354</v>
      </c>
      <c r="M14" s="16"/>
      <c r="N14" s="16"/>
      <c r="O14" s="16">
        <v>4</v>
      </c>
      <c r="P14" s="26">
        <v>350</v>
      </c>
      <c r="Q14" s="121">
        <f t="shared" si="0"/>
        <v>4075</v>
      </c>
      <c r="R14" s="82"/>
      <c r="S14" s="81"/>
      <c r="T14" s="34"/>
      <c r="U14" s="4">
        <f>Q14-Март!Q14</f>
        <v>2</v>
      </c>
    </row>
    <row r="15" spans="1:24" s="5" customFormat="1" x14ac:dyDescent="0.25">
      <c r="A15" s="72" t="s">
        <v>7</v>
      </c>
      <c r="B15" s="25">
        <f>C15+D15+E15+F15</f>
        <v>12908</v>
      </c>
      <c r="C15" s="16"/>
      <c r="D15" s="16"/>
      <c r="E15" s="16"/>
      <c r="F15" s="26">
        <v>12908</v>
      </c>
      <c r="G15" s="25">
        <f t="shared" si="7"/>
        <v>1330</v>
      </c>
      <c r="H15" s="16"/>
      <c r="I15" s="16"/>
      <c r="J15" s="16">
        <v>107</v>
      </c>
      <c r="K15" s="26">
        <v>1223</v>
      </c>
      <c r="L15" s="25">
        <f t="shared" si="8"/>
        <v>296</v>
      </c>
      <c r="M15" s="16"/>
      <c r="N15" s="16"/>
      <c r="O15" s="16"/>
      <c r="P15" s="26">
        <v>296</v>
      </c>
      <c r="Q15" s="121">
        <f t="shared" si="0"/>
        <v>14534</v>
      </c>
      <c r="R15" s="82"/>
      <c r="S15" s="81"/>
      <c r="T15" s="34"/>
      <c r="U15" s="4">
        <f>Q15-Март!Q15</f>
        <v>-11</v>
      </c>
    </row>
    <row r="16" spans="1:24" s="6" customFormat="1" x14ac:dyDescent="0.25">
      <c r="A16" s="71" t="s">
        <v>8</v>
      </c>
      <c r="B16" s="28">
        <f t="shared" ref="B16:B20" si="9">C16+D16+E16+F16</f>
        <v>17895</v>
      </c>
      <c r="C16" s="1"/>
      <c r="D16" s="1"/>
      <c r="E16" s="1">
        <v>5</v>
      </c>
      <c r="F16" s="24">
        <v>17890</v>
      </c>
      <c r="G16" s="28">
        <f t="shared" si="7"/>
        <v>2096</v>
      </c>
      <c r="H16" s="1">
        <v>1</v>
      </c>
      <c r="I16" s="1">
        <v>2</v>
      </c>
      <c r="J16" s="1">
        <v>101</v>
      </c>
      <c r="K16" s="24">
        <v>1992</v>
      </c>
      <c r="L16" s="28">
        <f t="shared" si="8"/>
        <v>148</v>
      </c>
      <c r="M16" s="1"/>
      <c r="N16" s="1"/>
      <c r="O16" s="1"/>
      <c r="P16" s="24">
        <v>148</v>
      </c>
      <c r="Q16" s="119">
        <f t="shared" si="0"/>
        <v>20139</v>
      </c>
      <c r="R16" s="23"/>
      <c r="S16" s="77"/>
      <c r="T16" s="37"/>
      <c r="U16" s="4">
        <f>Q16-Март!Q16</f>
        <v>33</v>
      </c>
    </row>
    <row r="17" spans="1:21" s="15" customFormat="1" x14ac:dyDescent="0.25">
      <c r="A17" s="71" t="s">
        <v>9</v>
      </c>
      <c r="B17" s="28">
        <f t="shared" si="9"/>
        <v>14856</v>
      </c>
      <c r="C17" s="2"/>
      <c r="D17" s="2"/>
      <c r="E17" s="2">
        <v>6</v>
      </c>
      <c r="F17" s="29">
        <v>14850</v>
      </c>
      <c r="G17" s="28">
        <f t="shared" si="7"/>
        <v>1553</v>
      </c>
      <c r="H17" s="2"/>
      <c r="I17" s="2"/>
      <c r="J17" s="2">
        <v>33</v>
      </c>
      <c r="K17" s="29">
        <v>1520</v>
      </c>
      <c r="L17" s="28">
        <f t="shared" si="8"/>
        <v>739</v>
      </c>
      <c r="M17" s="2"/>
      <c r="N17" s="2"/>
      <c r="O17" s="2"/>
      <c r="P17" s="29">
        <v>739</v>
      </c>
      <c r="Q17" s="119">
        <f t="shared" si="0"/>
        <v>17148</v>
      </c>
      <c r="R17" s="28"/>
      <c r="S17" s="77"/>
      <c r="T17" s="36"/>
      <c r="U17" s="4">
        <f>Q17-Март!Q17</f>
        <v>15</v>
      </c>
    </row>
    <row r="18" spans="1:21" s="6" customFormat="1" x14ac:dyDescent="0.25">
      <c r="A18" s="70" t="s">
        <v>10</v>
      </c>
      <c r="B18" s="28">
        <f t="shared" si="9"/>
        <v>13329</v>
      </c>
      <c r="C18" s="2"/>
      <c r="D18" s="2"/>
      <c r="E18" s="2">
        <v>2</v>
      </c>
      <c r="F18" s="29">
        <v>13327</v>
      </c>
      <c r="G18" s="28">
        <f t="shared" si="7"/>
        <v>1168</v>
      </c>
      <c r="H18" s="1"/>
      <c r="I18" s="1"/>
      <c r="J18" s="1">
        <v>126</v>
      </c>
      <c r="K18" s="24">
        <v>1042</v>
      </c>
      <c r="L18" s="28">
        <f t="shared" si="8"/>
        <v>267</v>
      </c>
      <c r="M18" s="1"/>
      <c r="N18" s="1"/>
      <c r="O18" s="1"/>
      <c r="P18" s="24">
        <v>267</v>
      </c>
      <c r="Q18" s="119">
        <f t="shared" si="0"/>
        <v>14764</v>
      </c>
      <c r="R18" s="23"/>
      <c r="S18" s="77"/>
      <c r="T18" s="37"/>
      <c r="U18" s="4">
        <f>Q18-Март!Q18</f>
        <v>32</v>
      </c>
    </row>
    <row r="19" spans="1:21" s="6" customFormat="1" x14ac:dyDescent="0.25">
      <c r="A19" s="70" t="s">
        <v>11</v>
      </c>
      <c r="B19" s="28">
        <f t="shared" si="9"/>
        <v>4776</v>
      </c>
      <c r="C19" s="1"/>
      <c r="D19" s="1"/>
      <c r="E19" s="1"/>
      <c r="F19" s="24">
        <v>4776</v>
      </c>
      <c r="G19" s="28">
        <f>H19+I19+J19+K19</f>
        <v>627</v>
      </c>
      <c r="H19" s="1"/>
      <c r="I19" s="1"/>
      <c r="J19" s="1">
        <v>11</v>
      </c>
      <c r="K19" s="24">
        <v>616</v>
      </c>
      <c r="L19" s="28">
        <f>M19+N19+O19+P19</f>
        <v>259</v>
      </c>
      <c r="M19" s="1"/>
      <c r="N19" s="1"/>
      <c r="O19" s="1"/>
      <c r="P19" s="24">
        <v>259</v>
      </c>
      <c r="Q19" s="119">
        <f t="shared" si="0"/>
        <v>5662</v>
      </c>
      <c r="R19" s="23"/>
      <c r="S19" s="77"/>
      <c r="T19" s="37"/>
      <c r="U19" s="4">
        <f>Q19-Март!Q19</f>
        <v>-2</v>
      </c>
    </row>
    <row r="20" spans="1:21" s="6" customFormat="1" x14ac:dyDescent="0.25">
      <c r="A20" s="70" t="s">
        <v>12</v>
      </c>
      <c r="B20" s="28">
        <f t="shared" si="9"/>
        <v>1149</v>
      </c>
      <c r="C20" s="1"/>
      <c r="D20" s="1"/>
      <c r="E20" s="1"/>
      <c r="F20" s="24">
        <v>1149</v>
      </c>
      <c r="G20" s="28">
        <f t="shared" ref="G20" si="10">H20+I20+J20+K20</f>
        <v>239</v>
      </c>
      <c r="H20" s="1"/>
      <c r="I20" s="1"/>
      <c r="J20" s="1">
        <v>7</v>
      </c>
      <c r="K20" s="24">
        <v>232</v>
      </c>
      <c r="L20" s="28">
        <f t="shared" ref="L20" si="11">M20+N20+O20+P20</f>
        <v>101</v>
      </c>
      <c r="M20" s="1"/>
      <c r="N20" s="1"/>
      <c r="O20" s="1"/>
      <c r="P20" s="24">
        <v>101</v>
      </c>
      <c r="Q20" s="119">
        <f t="shared" si="0"/>
        <v>1489</v>
      </c>
      <c r="R20" s="23"/>
      <c r="S20" s="77"/>
      <c r="T20" s="37"/>
      <c r="U20" s="4">
        <f>Q20-Март!Q20</f>
        <v>-5</v>
      </c>
    </row>
    <row r="21" spans="1:21" ht="16.5" thickBot="1" x14ac:dyDescent="0.3">
      <c r="A21" s="73" t="s">
        <v>18</v>
      </c>
      <c r="B21" s="30">
        <f>B5+B6+B7+B10+B11+B12+B13+B16+B17+B18+B19+B20</f>
        <v>140901</v>
      </c>
      <c r="C21" s="30">
        <f>C5+C6+C7+C10+C11+C12+C13+C16+C17+C18+C19+C20</f>
        <v>0</v>
      </c>
      <c r="D21" s="30">
        <f>D5+D6+D7+D10+D11+D12+D13+D16+D17+D18+D19+D20</f>
        <v>0</v>
      </c>
      <c r="E21" s="31">
        <f t="shared" ref="E21:P21" si="12">E5+E6+E7+E10+E11+E12+E13+E16+E17+E18+E19+E20</f>
        <v>226</v>
      </c>
      <c r="F21" s="32">
        <f t="shared" si="12"/>
        <v>140675</v>
      </c>
      <c r="G21" s="30">
        <f t="shared" si="12"/>
        <v>20000</v>
      </c>
      <c r="H21" s="31">
        <f t="shared" si="12"/>
        <v>1</v>
      </c>
      <c r="I21" s="31">
        <f t="shared" si="12"/>
        <v>24</v>
      </c>
      <c r="J21" s="31">
        <f t="shared" si="12"/>
        <v>1770</v>
      </c>
      <c r="K21" s="32">
        <f t="shared" si="12"/>
        <v>18205</v>
      </c>
      <c r="L21" s="30">
        <f t="shared" si="12"/>
        <v>7232</v>
      </c>
      <c r="M21" s="31">
        <f>M5+M6+M7+M10+M11+M12+M13+M16+M17+M18+M19+M20</f>
        <v>0</v>
      </c>
      <c r="N21" s="31">
        <f t="shared" si="12"/>
        <v>0</v>
      </c>
      <c r="O21" s="31">
        <f t="shared" si="12"/>
        <v>5</v>
      </c>
      <c r="P21" s="32">
        <f t="shared" si="12"/>
        <v>7227</v>
      </c>
      <c r="Q21" s="122">
        <f>G21+B21+L21</f>
        <v>168133</v>
      </c>
      <c r="R21" s="78"/>
      <c r="S21" s="79"/>
      <c r="T21" s="80"/>
      <c r="U21" s="4">
        <f>Q21-Март!Q21</f>
        <v>104</v>
      </c>
    </row>
    <row r="22" spans="1:21" x14ac:dyDescent="0.25">
      <c r="B22"/>
      <c r="Q22" s="41">
        <f>E21+F21+H21+I21+J21+K21+O21+P21</f>
        <v>168133</v>
      </c>
    </row>
    <row r="24" spans="1:21" x14ac:dyDescent="0.25">
      <c r="B24">
        <f>B21-Март!B21</f>
        <v>97</v>
      </c>
      <c r="C24">
        <f>C21-Март!C21</f>
        <v>0</v>
      </c>
      <c r="D24">
        <f>D21-Март!D21</f>
        <v>0</v>
      </c>
      <c r="E24">
        <f>E21-Март!E21</f>
        <v>-1</v>
      </c>
      <c r="F24">
        <f>F21-Март!F21</f>
        <v>98</v>
      </c>
      <c r="G24">
        <f>G21-Март!G21</f>
        <v>16</v>
      </c>
      <c r="H24">
        <f>H21-Март!H21</f>
        <v>0</v>
      </c>
      <c r="I24">
        <f>I21-Март!I21</f>
        <v>-4</v>
      </c>
      <c r="J24">
        <f>J21-Март!J21</f>
        <v>9</v>
      </c>
      <c r="K24">
        <f>K21-Март!K21</f>
        <v>11</v>
      </c>
      <c r="L24">
        <f>L21-Март!L21</f>
        <v>-9</v>
      </c>
      <c r="M24">
        <f>M21-Март!M21</f>
        <v>0</v>
      </c>
      <c r="N24">
        <f>N21-Март!N21</f>
        <v>0</v>
      </c>
      <c r="O24">
        <f>O21-Март!O21</f>
        <v>0</v>
      </c>
      <c r="P24">
        <f>P21-Март!P21</f>
        <v>-9</v>
      </c>
      <c r="Q24">
        <f>Q21-Март!Q21</f>
        <v>104</v>
      </c>
      <c r="R24"/>
    </row>
  </sheetData>
  <mergeCells count="6">
    <mergeCell ref="R1:T3"/>
    <mergeCell ref="A1:A4"/>
    <mergeCell ref="L1:P3"/>
    <mergeCell ref="Q1:Q4"/>
    <mergeCell ref="B1:F3"/>
    <mergeCell ref="G1:K3"/>
  </mergeCells>
  <conditionalFormatting sqref="G17:G19 B17:B19 B21 G12:G15 B12:B15 B5:B10 G5:G10 Q5:Q10 L5:L10">
    <cfRule type="cellIs" dxfId="134" priority="15" operator="equal">
      <formula>0</formula>
    </cfRule>
  </conditionalFormatting>
  <conditionalFormatting sqref="Q17:Q19 Q21 Q12:Q15">
    <cfRule type="cellIs" dxfId="133" priority="14" operator="equal">
      <formula>0</formula>
    </cfRule>
  </conditionalFormatting>
  <conditionalFormatting sqref="L17:L19 L12:L15">
    <cfRule type="cellIs" dxfId="132" priority="13" operator="equal">
      <formula>0</formula>
    </cfRule>
  </conditionalFormatting>
  <conditionalFormatting sqref="B16 G16">
    <cfRule type="cellIs" dxfId="131" priority="12" operator="equal">
      <formula>0</formula>
    </cfRule>
  </conditionalFormatting>
  <conditionalFormatting sqref="Q16">
    <cfRule type="cellIs" dxfId="130" priority="11" operator="equal">
      <formula>0</formula>
    </cfRule>
  </conditionalFormatting>
  <conditionalFormatting sqref="L16">
    <cfRule type="cellIs" dxfId="129" priority="10" operator="equal">
      <formula>0</formula>
    </cfRule>
  </conditionalFormatting>
  <conditionalFormatting sqref="B20 G20">
    <cfRule type="cellIs" dxfId="128" priority="9" operator="equal">
      <formula>0</formula>
    </cfRule>
  </conditionalFormatting>
  <conditionalFormatting sqref="Q20">
    <cfRule type="cellIs" dxfId="127" priority="8" operator="equal">
      <formula>0</formula>
    </cfRule>
  </conditionalFormatting>
  <conditionalFormatting sqref="L20">
    <cfRule type="cellIs" dxfId="126" priority="7" operator="equal">
      <formula>0</formula>
    </cfRule>
  </conditionalFormatting>
  <conditionalFormatting sqref="B11 G11">
    <cfRule type="cellIs" dxfId="125" priority="6" operator="equal">
      <formula>0</formula>
    </cfRule>
  </conditionalFormatting>
  <conditionalFormatting sqref="Q11">
    <cfRule type="cellIs" dxfId="124" priority="5" operator="equal">
      <formula>0</formula>
    </cfRule>
  </conditionalFormatting>
  <conditionalFormatting sqref="L11">
    <cfRule type="cellIs" dxfId="123" priority="4" operator="equal">
      <formula>0</formula>
    </cfRule>
  </conditionalFormatting>
  <conditionalFormatting sqref="E21:P21">
    <cfRule type="cellIs" dxfId="122" priority="3" operator="equal">
      <formula>0</formula>
    </cfRule>
  </conditionalFormatting>
  <conditionalFormatting sqref="C21">
    <cfRule type="cellIs" dxfId="121" priority="2" operator="equal">
      <formula>0</formula>
    </cfRule>
  </conditionalFormatting>
  <conditionalFormatting sqref="D21">
    <cfRule type="cellIs" dxfId="120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4"/>
  <sheetViews>
    <sheetView zoomScale="85" zoomScaleNormal="85" workbookViewId="0">
      <selection activeCell="X16" sqref="X16"/>
    </sheetView>
  </sheetViews>
  <sheetFormatPr defaultRowHeight="15" x14ac:dyDescent="0.25"/>
  <cols>
    <col min="1" max="1" width="23.42578125" bestFit="1" customWidth="1"/>
    <col min="2" max="2" width="9.140625" style="4"/>
    <col min="3" max="4" width="9.140625" hidden="1" customWidth="1"/>
    <col min="13" max="14" width="9.140625" hidden="1" customWidth="1"/>
    <col min="15" max="15" width="9.140625" customWidth="1"/>
    <col min="17" max="17" width="11.85546875" customWidth="1"/>
    <col min="18" max="18" width="7.140625" style="19" bestFit="1" customWidth="1"/>
    <col min="19" max="19" width="4.5703125" bestFit="1" customWidth="1"/>
    <col min="20" max="20" width="7.140625" bestFit="1" customWidth="1"/>
  </cols>
  <sheetData>
    <row r="1" spans="1:21" ht="15" customHeight="1" x14ac:dyDescent="0.25">
      <c r="A1" s="163" t="s">
        <v>0</v>
      </c>
      <c r="B1" s="166" t="s">
        <v>16</v>
      </c>
      <c r="C1" s="167"/>
      <c r="D1" s="167"/>
      <c r="E1" s="167"/>
      <c r="F1" s="168"/>
      <c r="G1" s="172" t="s">
        <v>17</v>
      </c>
      <c r="H1" s="167"/>
      <c r="I1" s="167"/>
      <c r="J1" s="167"/>
      <c r="K1" s="168"/>
      <c r="L1" s="172" t="s">
        <v>47</v>
      </c>
      <c r="M1" s="167"/>
      <c r="N1" s="167"/>
      <c r="O1" s="167"/>
      <c r="P1" s="168"/>
      <c r="Q1" s="174" t="s">
        <v>18</v>
      </c>
      <c r="R1" s="177" t="s">
        <v>54</v>
      </c>
      <c r="S1" s="178"/>
      <c r="T1" s="179"/>
    </row>
    <row r="2" spans="1:21" ht="15" customHeight="1" x14ac:dyDescent="0.25">
      <c r="A2" s="164"/>
      <c r="B2" s="169"/>
      <c r="C2" s="170"/>
      <c r="D2" s="170"/>
      <c r="E2" s="170"/>
      <c r="F2" s="171"/>
      <c r="G2" s="173"/>
      <c r="H2" s="170"/>
      <c r="I2" s="170"/>
      <c r="J2" s="170"/>
      <c r="K2" s="171"/>
      <c r="L2" s="173"/>
      <c r="M2" s="170"/>
      <c r="N2" s="170"/>
      <c r="O2" s="170"/>
      <c r="P2" s="171"/>
      <c r="Q2" s="175"/>
      <c r="R2" s="180"/>
      <c r="S2" s="181"/>
      <c r="T2" s="182"/>
    </row>
    <row r="3" spans="1:21" ht="15.75" customHeight="1" x14ac:dyDescent="0.25">
      <c r="A3" s="164"/>
      <c r="B3" s="169"/>
      <c r="C3" s="170"/>
      <c r="D3" s="170"/>
      <c r="E3" s="170"/>
      <c r="F3" s="171"/>
      <c r="G3" s="173"/>
      <c r="H3" s="170"/>
      <c r="I3" s="170"/>
      <c r="J3" s="170"/>
      <c r="K3" s="171"/>
      <c r="L3" s="173"/>
      <c r="M3" s="170"/>
      <c r="N3" s="170"/>
      <c r="O3" s="170"/>
      <c r="P3" s="171"/>
      <c r="Q3" s="175"/>
      <c r="R3" s="183"/>
      <c r="S3" s="184"/>
      <c r="T3" s="185"/>
    </row>
    <row r="4" spans="1:21" ht="15" customHeight="1" thickBot="1" x14ac:dyDescent="0.3">
      <c r="A4" s="165"/>
      <c r="B4" s="124" t="s">
        <v>15</v>
      </c>
      <c r="C4" s="125" t="s">
        <v>13</v>
      </c>
      <c r="D4" s="125" t="s">
        <v>49</v>
      </c>
      <c r="E4" s="125" t="s">
        <v>50</v>
      </c>
      <c r="F4" s="126" t="s">
        <v>51</v>
      </c>
      <c r="G4" s="127" t="s">
        <v>14</v>
      </c>
      <c r="H4" s="125" t="s">
        <v>13</v>
      </c>
      <c r="I4" s="125" t="s">
        <v>49</v>
      </c>
      <c r="J4" s="125" t="s">
        <v>50</v>
      </c>
      <c r="K4" s="126" t="s">
        <v>51</v>
      </c>
      <c r="L4" s="127" t="s">
        <v>47</v>
      </c>
      <c r="M4" s="125" t="s">
        <v>13</v>
      </c>
      <c r="N4" s="125" t="s">
        <v>49</v>
      </c>
      <c r="O4" s="125" t="s">
        <v>50</v>
      </c>
      <c r="P4" s="126" t="s">
        <v>51</v>
      </c>
      <c r="Q4" s="176"/>
      <c r="R4" s="74" t="s">
        <v>52</v>
      </c>
      <c r="S4" s="75" t="s">
        <v>53</v>
      </c>
      <c r="T4" s="76" t="s">
        <v>47</v>
      </c>
    </row>
    <row r="5" spans="1:21" s="5" customFormat="1" x14ac:dyDescent="0.25">
      <c r="A5" s="70" t="s">
        <v>59</v>
      </c>
      <c r="B5" s="133">
        <f>C5+D5+E5+F5</f>
        <v>8625</v>
      </c>
      <c r="C5" s="134"/>
      <c r="D5" s="134"/>
      <c r="E5" s="134">
        <v>21</v>
      </c>
      <c r="F5" s="135">
        <v>8604</v>
      </c>
      <c r="G5" s="133">
        <f>H5+I5+J5+K5</f>
        <v>3988</v>
      </c>
      <c r="H5" s="134"/>
      <c r="I5" s="134">
        <v>7</v>
      </c>
      <c r="J5" s="134">
        <v>254</v>
      </c>
      <c r="K5" s="135">
        <v>3727</v>
      </c>
      <c r="L5" s="133">
        <f>M5+N5+O5+P5</f>
        <v>2396</v>
      </c>
      <c r="M5" s="134"/>
      <c r="N5" s="134"/>
      <c r="O5" s="134"/>
      <c r="P5" s="135">
        <v>2396</v>
      </c>
      <c r="Q5" s="123">
        <f>G5+B5+L5</f>
        <v>15009</v>
      </c>
      <c r="R5" s="109"/>
      <c r="S5" s="108"/>
      <c r="T5" s="33"/>
      <c r="U5" s="4">
        <f>Q5-Апрель!Q5</f>
        <v>-43</v>
      </c>
    </row>
    <row r="6" spans="1:21" s="14" customFormat="1" x14ac:dyDescent="0.25">
      <c r="A6" s="70" t="s">
        <v>60</v>
      </c>
      <c r="B6" s="114">
        <f>C6+D6+E6+F6</f>
        <v>11435</v>
      </c>
      <c r="C6" s="117"/>
      <c r="D6" s="117"/>
      <c r="E6" s="117">
        <v>28</v>
      </c>
      <c r="F6" s="118">
        <v>11407</v>
      </c>
      <c r="G6" s="114">
        <f>H6+I6+J6+K6</f>
        <v>1652</v>
      </c>
      <c r="H6" s="117"/>
      <c r="I6" s="117"/>
      <c r="J6" s="117">
        <v>86</v>
      </c>
      <c r="K6" s="118">
        <v>1566</v>
      </c>
      <c r="L6" s="114">
        <f>M6+N6+O6+P6</f>
        <v>874</v>
      </c>
      <c r="M6" s="117"/>
      <c r="N6" s="117"/>
      <c r="O6" s="117"/>
      <c r="P6" s="118">
        <v>874</v>
      </c>
      <c r="Q6" s="123">
        <f t="shared" ref="Q6:Q20" si="0">G6+B6+L6</f>
        <v>13961</v>
      </c>
      <c r="R6" s="22"/>
      <c r="S6" s="83"/>
      <c r="T6" s="85"/>
      <c r="U6" s="4">
        <f>Q6-Апрель!Q6</f>
        <v>79</v>
      </c>
    </row>
    <row r="7" spans="1:21" s="4" customFormat="1" x14ac:dyDescent="0.25">
      <c r="A7" s="70" t="s">
        <v>1</v>
      </c>
      <c r="B7" s="23">
        <f>B8+B9</f>
        <v>17340</v>
      </c>
      <c r="C7" s="1">
        <f t="shared" ref="C7:P7" si="1">C8+C9</f>
        <v>0</v>
      </c>
      <c r="D7" s="1">
        <f t="shared" si="1"/>
        <v>0</v>
      </c>
      <c r="E7" s="1">
        <f t="shared" si="1"/>
        <v>146</v>
      </c>
      <c r="F7" s="24">
        <f t="shared" si="1"/>
        <v>17194</v>
      </c>
      <c r="G7" s="23">
        <f t="shared" si="1"/>
        <v>2156</v>
      </c>
      <c r="H7" s="1">
        <f t="shared" si="1"/>
        <v>0</v>
      </c>
      <c r="I7" s="1">
        <f t="shared" si="1"/>
        <v>7</v>
      </c>
      <c r="J7" s="1">
        <f t="shared" si="1"/>
        <v>450</v>
      </c>
      <c r="K7" s="24">
        <f t="shared" si="1"/>
        <v>1699</v>
      </c>
      <c r="L7" s="23">
        <f t="shared" si="1"/>
        <v>682</v>
      </c>
      <c r="M7" s="1">
        <f t="shared" si="1"/>
        <v>0</v>
      </c>
      <c r="N7" s="1">
        <f t="shared" si="1"/>
        <v>0</v>
      </c>
      <c r="O7" s="1">
        <f t="shared" si="1"/>
        <v>1</v>
      </c>
      <c r="P7" s="24">
        <f t="shared" si="1"/>
        <v>681</v>
      </c>
      <c r="Q7" s="120">
        <f t="shared" si="0"/>
        <v>20178</v>
      </c>
      <c r="R7" s="84"/>
      <c r="S7" s="83"/>
      <c r="T7" s="33"/>
      <c r="U7" s="4">
        <f>Q7-Апрель!Q7</f>
        <v>39</v>
      </c>
    </row>
    <row r="8" spans="1:21" s="5" customFormat="1" x14ac:dyDescent="0.25">
      <c r="A8" s="69" t="s">
        <v>2</v>
      </c>
      <c r="B8" s="25">
        <f>C8+D8+E8+F8</f>
        <v>10727</v>
      </c>
      <c r="C8" s="16"/>
      <c r="D8" s="16"/>
      <c r="E8" s="16">
        <v>134</v>
      </c>
      <c r="F8" s="26">
        <v>10593</v>
      </c>
      <c r="G8" s="25">
        <f t="shared" ref="G8:G9" si="2">H8+I8+J8+K8</f>
        <v>1096</v>
      </c>
      <c r="H8" s="16"/>
      <c r="I8" s="16">
        <v>7</v>
      </c>
      <c r="J8" s="16">
        <v>335</v>
      </c>
      <c r="K8" s="26">
        <v>754</v>
      </c>
      <c r="L8" s="25">
        <f t="shared" ref="L8:L9" si="3">M8+N8+O8+P8</f>
        <v>115</v>
      </c>
      <c r="M8" s="16"/>
      <c r="N8" s="16"/>
      <c r="O8" s="16">
        <v>1</v>
      </c>
      <c r="P8" s="26">
        <v>114</v>
      </c>
      <c r="Q8" s="121">
        <f t="shared" si="0"/>
        <v>11938</v>
      </c>
      <c r="R8" s="84"/>
      <c r="S8" s="83"/>
      <c r="T8" s="33"/>
      <c r="U8" s="4">
        <f>Q8-Апрель!Q8</f>
        <v>27</v>
      </c>
    </row>
    <row r="9" spans="1:21" s="5" customFormat="1" x14ac:dyDescent="0.25">
      <c r="A9" s="69" t="s">
        <v>3</v>
      </c>
      <c r="B9" s="25">
        <f>C9+D9+E9+F9</f>
        <v>6613</v>
      </c>
      <c r="C9" s="16"/>
      <c r="D9" s="16"/>
      <c r="E9" s="16">
        <v>12</v>
      </c>
      <c r="F9" s="26">
        <v>6601</v>
      </c>
      <c r="G9" s="25">
        <f t="shared" si="2"/>
        <v>1060</v>
      </c>
      <c r="H9" s="16"/>
      <c r="I9" s="16"/>
      <c r="J9" s="16">
        <v>115</v>
      </c>
      <c r="K9" s="26">
        <v>945</v>
      </c>
      <c r="L9" s="25">
        <f t="shared" si="3"/>
        <v>567</v>
      </c>
      <c r="M9" s="16"/>
      <c r="N9" s="16"/>
      <c r="O9" s="16"/>
      <c r="P9" s="26">
        <v>567</v>
      </c>
      <c r="Q9" s="121">
        <f t="shared" si="0"/>
        <v>8240</v>
      </c>
      <c r="R9" s="84"/>
      <c r="S9" s="83"/>
      <c r="T9" s="33"/>
      <c r="U9" s="4">
        <f>Q9-Апрель!Q9</f>
        <v>12</v>
      </c>
    </row>
    <row r="10" spans="1:21" s="5" customFormat="1" x14ac:dyDescent="0.25">
      <c r="A10" s="71" t="s">
        <v>61</v>
      </c>
      <c r="B10" s="114">
        <f>C10+D10+E10+F10</f>
        <v>14045</v>
      </c>
      <c r="C10" s="115"/>
      <c r="D10" s="115"/>
      <c r="E10" s="115">
        <v>6</v>
      </c>
      <c r="F10" s="116">
        <v>14039</v>
      </c>
      <c r="G10" s="114">
        <f t="shared" ref="G10:G12" si="4">H10+I10+J10+K10</f>
        <v>1368</v>
      </c>
      <c r="H10" s="115"/>
      <c r="I10" s="115"/>
      <c r="J10" s="115">
        <v>96</v>
      </c>
      <c r="K10" s="116">
        <v>1272</v>
      </c>
      <c r="L10" s="114">
        <f t="shared" ref="L10:L12" si="5">M10+N10+O10+P10</f>
        <v>253</v>
      </c>
      <c r="M10" s="115"/>
      <c r="N10" s="115"/>
      <c r="O10" s="115"/>
      <c r="P10" s="116">
        <v>253</v>
      </c>
      <c r="Q10" s="123">
        <f t="shared" si="0"/>
        <v>15666</v>
      </c>
      <c r="R10" s="84"/>
      <c r="S10" s="83"/>
      <c r="T10" s="33"/>
      <c r="U10" s="4">
        <f>Q10-Апрель!Q10</f>
        <v>8</v>
      </c>
    </row>
    <row r="11" spans="1:21" s="5" customFormat="1" x14ac:dyDescent="0.25">
      <c r="A11" s="71" t="s">
        <v>62</v>
      </c>
      <c r="B11" s="114">
        <f>C11+D11+E11+F11</f>
        <v>11167</v>
      </c>
      <c r="C11" s="115"/>
      <c r="D11" s="115"/>
      <c r="E11" s="115">
        <v>1</v>
      </c>
      <c r="F11" s="116">
        <v>11166</v>
      </c>
      <c r="G11" s="114">
        <f t="shared" si="4"/>
        <v>1160</v>
      </c>
      <c r="H11" s="115"/>
      <c r="I11" s="115"/>
      <c r="J11" s="115">
        <v>130</v>
      </c>
      <c r="K11" s="116">
        <v>1030</v>
      </c>
      <c r="L11" s="114">
        <f t="shared" si="5"/>
        <v>260</v>
      </c>
      <c r="M11" s="115"/>
      <c r="N11" s="115"/>
      <c r="O11" s="115"/>
      <c r="P11" s="116">
        <v>260</v>
      </c>
      <c r="Q11" s="123">
        <f t="shared" si="0"/>
        <v>12587</v>
      </c>
      <c r="R11" s="84"/>
      <c r="S11" s="83"/>
      <c r="T11" s="33"/>
      <c r="U11" s="4">
        <f>Q11-Апрель!Q11</f>
        <v>-16</v>
      </c>
    </row>
    <row r="12" spans="1:21" s="15" customFormat="1" x14ac:dyDescent="0.25">
      <c r="A12" s="71" t="s">
        <v>4</v>
      </c>
      <c r="B12" s="28">
        <f>C12+D12+E12+F12</f>
        <v>10455</v>
      </c>
      <c r="C12" s="2"/>
      <c r="D12" s="2"/>
      <c r="E12" s="2">
        <v>6</v>
      </c>
      <c r="F12" s="29">
        <v>10449</v>
      </c>
      <c r="G12" s="28">
        <f t="shared" si="4"/>
        <v>1950</v>
      </c>
      <c r="H12" s="2"/>
      <c r="I12" s="2">
        <v>8</v>
      </c>
      <c r="J12" s="2">
        <v>246</v>
      </c>
      <c r="K12" s="29">
        <v>1696</v>
      </c>
      <c r="L12" s="28">
        <f t="shared" si="5"/>
        <v>602</v>
      </c>
      <c r="M12" s="2"/>
      <c r="N12" s="2"/>
      <c r="O12" s="2"/>
      <c r="P12" s="29">
        <v>602</v>
      </c>
      <c r="Q12" s="119">
        <f t="shared" si="0"/>
        <v>13007</v>
      </c>
      <c r="R12" s="28"/>
      <c r="S12" s="83"/>
      <c r="T12" s="36"/>
      <c r="U12" s="4">
        <f>Q12-Апрель!Q12</f>
        <v>19</v>
      </c>
    </row>
    <row r="13" spans="1:21" s="4" customFormat="1" x14ac:dyDescent="0.25">
      <c r="A13" s="70" t="s">
        <v>5</v>
      </c>
      <c r="B13" s="23">
        <f t="shared" ref="B13:P13" si="6">B14+B15</f>
        <v>15868</v>
      </c>
      <c r="C13" s="1">
        <f t="shared" si="6"/>
        <v>0</v>
      </c>
      <c r="D13" s="1">
        <f t="shared" si="6"/>
        <v>0</v>
      </c>
      <c r="E13" s="1">
        <f t="shared" si="6"/>
        <v>5</v>
      </c>
      <c r="F13" s="24">
        <f t="shared" si="6"/>
        <v>15863</v>
      </c>
      <c r="G13" s="23">
        <f t="shared" si="6"/>
        <v>2096</v>
      </c>
      <c r="H13" s="1">
        <f t="shared" si="6"/>
        <v>0</v>
      </c>
      <c r="I13" s="1">
        <f t="shared" si="6"/>
        <v>0</v>
      </c>
      <c r="J13" s="1">
        <f t="shared" si="6"/>
        <v>227</v>
      </c>
      <c r="K13" s="24">
        <f t="shared" si="6"/>
        <v>1869</v>
      </c>
      <c r="L13" s="23">
        <f t="shared" si="6"/>
        <v>650</v>
      </c>
      <c r="M13" s="1">
        <f t="shared" si="6"/>
        <v>0</v>
      </c>
      <c r="N13" s="1">
        <f t="shared" si="6"/>
        <v>0</v>
      </c>
      <c r="O13" s="1">
        <f t="shared" si="6"/>
        <v>4</v>
      </c>
      <c r="P13" s="24">
        <f t="shared" si="6"/>
        <v>646</v>
      </c>
      <c r="Q13" s="120">
        <f t="shared" si="0"/>
        <v>18614</v>
      </c>
      <c r="R13" s="84"/>
      <c r="S13" s="83"/>
      <c r="T13" s="33"/>
      <c r="U13" s="4">
        <f>Q13-Апрель!Q13</f>
        <v>5</v>
      </c>
    </row>
    <row r="14" spans="1:21" s="5" customFormat="1" x14ac:dyDescent="0.25">
      <c r="A14" s="69" t="s">
        <v>6</v>
      </c>
      <c r="B14" s="25">
        <f>C14+D14+E14+F14</f>
        <v>2957</v>
      </c>
      <c r="C14" s="16"/>
      <c r="D14" s="16"/>
      <c r="E14" s="16">
        <v>5</v>
      </c>
      <c r="F14" s="26">
        <v>2952</v>
      </c>
      <c r="G14" s="25">
        <f t="shared" ref="G14:G18" si="7">H14+I14+J14+K14</f>
        <v>760</v>
      </c>
      <c r="H14" s="16"/>
      <c r="I14" s="16"/>
      <c r="J14" s="16">
        <v>120</v>
      </c>
      <c r="K14" s="26">
        <v>640</v>
      </c>
      <c r="L14" s="25">
        <f t="shared" ref="L14:L18" si="8">M14+N14+O14+P14</f>
        <v>354</v>
      </c>
      <c r="M14" s="16"/>
      <c r="N14" s="16"/>
      <c r="O14" s="16">
        <v>4</v>
      </c>
      <c r="P14" s="26">
        <v>350</v>
      </c>
      <c r="Q14" s="121">
        <f t="shared" si="0"/>
        <v>4071</v>
      </c>
      <c r="R14" s="84"/>
      <c r="S14" s="83"/>
      <c r="T14" s="33"/>
      <c r="U14" s="4">
        <f>Q14-Апрель!Q14</f>
        <v>-4</v>
      </c>
    </row>
    <row r="15" spans="1:21" s="5" customFormat="1" x14ac:dyDescent="0.25">
      <c r="A15" s="72" t="s">
        <v>7</v>
      </c>
      <c r="B15" s="25">
        <f>C15+D15+E15+F15</f>
        <v>12911</v>
      </c>
      <c r="C15" s="16"/>
      <c r="D15" s="16"/>
      <c r="E15" s="16"/>
      <c r="F15" s="26">
        <v>12911</v>
      </c>
      <c r="G15" s="25">
        <f t="shared" si="7"/>
        <v>1336</v>
      </c>
      <c r="H15" s="16"/>
      <c r="I15" s="16"/>
      <c r="J15" s="16">
        <v>107</v>
      </c>
      <c r="K15" s="26">
        <v>1229</v>
      </c>
      <c r="L15" s="25">
        <f t="shared" si="8"/>
        <v>296</v>
      </c>
      <c r="M15" s="16"/>
      <c r="N15" s="16"/>
      <c r="O15" s="16"/>
      <c r="P15" s="26">
        <v>296</v>
      </c>
      <c r="Q15" s="121">
        <f>G15+B15+L15</f>
        <v>14543</v>
      </c>
      <c r="R15" s="84"/>
      <c r="S15" s="83"/>
      <c r="T15" s="33"/>
      <c r="U15" s="4">
        <f>Q15-Апрель!Q15</f>
        <v>9</v>
      </c>
    </row>
    <row r="16" spans="1:21" s="6" customFormat="1" x14ac:dyDescent="0.25">
      <c r="A16" s="71" t="s">
        <v>8</v>
      </c>
      <c r="B16" s="28">
        <f t="shared" ref="B16:B20" si="9">C16+D16+E16+F16</f>
        <v>17910</v>
      </c>
      <c r="C16" s="1"/>
      <c r="D16" s="1"/>
      <c r="E16" s="1">
        <v>5</v>
      </c>
      <c r="F16" s="24">
        <v>17905</v>
      </c>
      <c r="G16" s="28">
        <f t="shared" si="7"/>
        <v>2096</v>
      </c>
      <c r="H16" s="1">
        <v>1</v>
      </c>
      <c r="I16" s="1">
        <v>2</v>
      </c>
      <c r="J16" s="1">
        <v>101</v>
      </c>
      <c r="K16" s="24">
        <v>1992</v>
      </c>
      <c r="L16" s="28">
        <f t="shared" si="8"/>
        <v>148</v>
      </c>
      <c r="M16" s="1"/>
      <c r="N16" s="1"/>
      <c r="O16" s="1"/>
      <c r="P16" s="24">
        <v>148</v>
      </c>
      <c r="Q16" s="119">
        <f t="shared" si="0"/>
        <v>20154</v>
      </c>
      <c r="R16" s="84"/>
      <c r="S16" s="83"/>
      <c r="T16" s="37"/>
      <c r="U16" s="4">
        <f>Q16-Апрель!Q16</f>
        <v>15</v>
      </c>
    </row>
    <row r="17" spans="1:21" s="15" customFormat="1" x14ac:dyDescent="0.25">
      <c r="A17" s="71" t="s">
        <v>9</v>
      </c>
      <c r="B17" s="28">
        <f t="shared" si="9"/>
        <v>14879</v>
      </c>
      <c r="C17" s="2"/>
      <c r="D17" s="2"/>
      <c r="E17" s="2">
        <v>6</v>
      </c>
      <c r="F17" s="29">
        <v>14873</v>
      </c>
      <c r="G17" s="28">
        <f t="shared" si="7"/>
        <v>1557</v>
      </c>
      <c r="H17" s="2"/>
      <c r="I17" s="2"/>
      <c r="J17" s="2">
        <v>33</v>
      </c>
      <c r="K17" s="29">
        <v>1524</v>
      </c>
      <c r="L17" s="28">
        <f t="shared" si="8"/>
        <v>739</v>
      </c>
      <c r="M17" s="2"/>
      <c r="N17" s="2"/>
      <c r="O17" s="2"/>
      <c r="P17" s="29">
        <v>739</v>
      </c>
      <c r="Q17" s="119">
        <f t="shared" si="0"/>
        <v>17175</v>
      </c>
      <c r="R17" s="28"/>
      <c r="S17" s="83"/>
      <c r="T17" s="36"/>
      <c r="U17" s="4">
        <f>Q17-Апрель!Q17</f>
        <v>27</v>
      </c>
    </row>
    <row r="18" spans="1:21" s="6" customFormat="1" x14ac:dyDescent="0.25">
      <c r="A18" s="70" t="s">
        <v>10</v>
      </c>
      <c r="B18" s="28">
        <f t="shared" si="9"/>
        <v>13348</v>
      </c>
      <c r="C18" s="2"/>
      <c r="D18" s="2"/>
      <c r="E18" s="2">
        <v>2</v>
      </c>
      <c r="F18" s="29">
        <v>13346</v>
      </c>
      <c r="G18" s="28">
        <f t="shared" si="7"/>
        <v>1170</v>
      </c>
      <c r="H18" s="1"/>
      <c r="I18" s="1"/>
      <c r="J18" s="1">
        <v>126</v>
      </c>
      <c r="K18" s="24">
        <v>1044</v>
      </c>
      <c r="L18" s="28">
        <f t="shared" si="8"/>
        <v>267</v>
      </c>
      <c r="M18" s="1"/>
      <c r="N18" s="1"/>
      <c r="O18" s="1"/>
      <c r="P18" s="24">
        <v>267</v>
      </c>
      <c r="Q18" s="119">
        <f t="shared" si="0"/>
        <v>14785</v>
      </c>
      <c r="R18" s="23"/>
      <c r="S18" s="83"/>
      <c r="T18" s="37"/>
      <c r="U18" s="4">
        <f>Q18-Апрель!Q18</f>
        <v>21</v>
      </c>
    </row>
    <row r="19" spans="1:21" s="6" customFormat="1" x14ac:dyDescent="0.25">
      <c r="A19" s="70" t="s">
        <v>11</v>
      </c>
      <c r="B19" s="28">
        <f t="shared" si="9"/>
        <v>4780</v>
      </c>
      <c r="C19" s="1"/>
      <c r="D19" s="1"/>
      <c r="E19" s="1"/>
      <c r="F19" s="24">
        <v>4780</v>
      </c>
      <c r="G19" s="28">
        <f>H19+I19+J19+K19</f>
        <v>627</v>
      </c>
      <c r="H19" s="1"/>
      <c r="I19" s="1"/>
      <c r="J19" s="1">
        <v>11</v>
      </c>
      <c r="K19" s="24">
        <v>616</v>
      </c>
      <c r="L19" s="28">
        <f>M19+N19+O19+P19</f>
        <v>259</v>
      </c>
      <c r="M19" s="1"/>
      <c r="N19" s="1"/>
      <c r="O19" s="1"/>
      <c r="P19" s="24">
        <v>259</v>
      </c>
      <c r="Q19" s="119">
        <f t="shared" si="0"/>
        <v>5666</v>
      </c>
      <c r="R19" s="23"/>
      <c r="S19" s="83"/>
      <c r="T19" s="37"/>
      <c r="U19" s="4">
        <f>Q19-Апрель!Q19</f>
        <v>4</v>
      </c>
    </row>
    <row r="20" spans="1:21" s="6" customFormat="1" x14ac:dyDescent="0.25">
      <c r="A20" s="70" t="s">
        <v>12</v>
      </c>
      <c r="B20" s="28">
        <f t="shared" si="9"/>
        <v>1150</v>
      </c>
      <c r="C20" s="1"/>
      <c r="D20" s="1"/>
      <c r="E20" s="1"/>
      <c r="F20" s="24">
        <v>1150</v>
      </c>
      <c r="G20" s="28">
        <f t="shared" ref="G20" si="10">H20+I20+J20+K20</f>
        <v>237</v>
      </c>
      <c r="H20" s="1"/>
      <c r="I20" s="1"/>
      <c r="J20" s="1">
        <v>7</v>
      </c>
      <c r="K20" s="24">
        <v>230</v>
      </c>
      <c r="L20" s="28">
        <f t="shared" ref="L20" si="11">M20+N20+O20+P20</f>
        <v>100</v>
      </c>
      <c r="M20" s="1"/>
      <c r="N20" s="1"/>
      <c r="O20" s="1"/>
      <c r="P20" s="24">
        <v>100</v>
      </c>
      <c r="Q20" s="119">
        <f t="shared" si="0"/>
        <v>1487</v>
      </c>
      <c r="R20" s="23"/>
      <c r="S20" s="83"/>
      <c r="T20" s="37"/>
      <c r="U20" s="4">
        <f>Q20-Апрель!Q20</f>
        <v>-2</v>
      </c>
    </row>
    <row r="21" spans="1:21" ht="16.5" thickBot="1" x14ac:dyDescent="0.3">
      <c r="A21" s="73" t="s">
        <v>18</v>
      </c>
      <c r="B21" s="30">
        <f>B5+B6+B7+B10+B11+B12+B13+B16+B17+B18+B19+B20</f>
        <v>141002</v>
      </c>
      <c r="C21" s="30">
        <f>C5+C6+C7+C10+C11+C12+C13+C16+C17+C18+C19+C20</f>
        <v>0</v>
      </c>
      <c r="D21" s="30">
        <f>D5+D6+D7+D10+D11+D12+D13+D16+D17+D18+D19+D20</f>
        <v>0</v>
      </c>
      <c r="E21" s="31">
        <f t="shared" ref="E21:P21" si="12">E5+E6+E7+E10+E11+E12+E13+E16+E17+E18+E19+E20</f>
        <v>226</v>
      </c>
      <c r="F21" s="32">
        <f t="shared" si="12"/>
        <v>140776</v>
      </c>
      <c r="G21" s="30">
        <f t="shared" si="12"/>
        <v>20057</v>
      </c>
      <c r="H21" s="31">
        <f t="shared" si="12"/>
        <v>1</v>
      </c>
      <c r="I21" s="31">
        <f t="shared" si="12"/>
        <v>24</v>
      </c>
      <c r="J21" s="31">
        <f t="shared" si="12"/>
        <v>1767</v>
      </c>
      <c r="K21" s="32">
        <f t="shared" si="12"/>
        <v>18265</v>
      </c>
      <c r="L21" s="30">
        <f t="shared" si="12"/>
        <v>7230</v>
      </c>
      <c r="M21" s="31">
        <f>M5+M6+M7+M10+M11+M12+M13+M16+M17+M18+M19+M20</f>
        <v>0</v>
      </c>
      <c r="N21" s="31">
        <f t="shared" si="12"/>
        <v>0</v>
      </c>
      <c r="O21" s="31">
        <f t="shared" si="12"/>
        <v>5</v>
      </c>
      <c r="P21" s="32">
        <f t="shared" si="12"/>
        <v>7225</v>
      </c>
      <c r="Q21" s="122">
        <f>G21+B21+L21</f>
        <v>168289</v>
      </c>
      <c r="R21" s="50"/>
      <c r="S21" s="51"/>
      <c r="T21" s="52"/>
      <c r="U21" s="4">
        <f>Q21-Апрель!Q21</f>
        <v>156</v>
      </c>
    </row>
    <row r="22" spans="1:21" x14ac:dyDescent="0.25">
      <c r="B22"/>
      <c r="Q22" s="41">
        <f>E21+F21+H21+I21+J21+K21+O21+P21</f>
        <v>168289</v>
      </c>
      <c r="R22" s="19">
        <f>SUM(R5:T21)</f>
        <v>0</v>
      </c>
    </row>
    <row r="23" spans="1:21" x14ac:dyDescent="0.25">
      <c r="R23" s="19">
        <f>Q21+R22</f>
        <v>168289</v>
      </c>
    </row>
    <row r="24" spans="1:21" x14ac:dyDescent="0.25">
      <c r="B24">
        <f>B21-Апрель!B21</f>
        <v>101</v>
      </c>
      <c r="C24">
        <f>C21-Апрель!C21</f>
        <v>0</v>
      </c>
      <c r="D24">
        <f>D21-Апрель!D21</f>
        <v>0</v>
      </c>
      <c r="E24">
        <f>E21-Апрель!E21</f>
        <v>0</v>
      </c>
      <c r="F24">
        <f>F21-Апрель!F21</f>
        <v>101</v>
      </c>
      <c r="G24">
        <f>G21-Апрель!G21</f>
        <v>57</v>
      </c>
      <c r="H24">
        <f>H21-Апрель!H21</f>
        <v>0</v>
      </c>
      <c r="I24">
        <f>I21-Апрель!I21</f>
        <v>0</v>
      </c>
      <c r="J24">
        <f>J21-Апрель!J21</f>
        <v>-3</v>
      </c>
      <c r="K24">
        <f>K21-Апрель!K21</f>
        <v>60</v>
      </c>
      <c r="L24">
        <f>L21-Апрель!L21</f>
        <v>-2</v>
      </c>
      <c r="M24">
        <f>M21-Апрель!M21</f>
        <v>0</v>
      </c>
      <c r="N24">
        <f>N21-Апрель!N21</f>
        <v>0</v>
      </c>
      <c r="O24">
        <f>O21-Апрель!O21</f>
        <v>0</v>
      </c>
      <c r="P24">
        <f>P21-Апрель!P21</f>
        <v>-2</v>
      </c>
      <c r="Q24">
        <f>Q21-Апрель!Q21</f>
        <v>156</v>
      </c>
    </row>
  </sheetData>
  <mergeCells count="6">
    <mergeCell ref="R1:T3"/>
    <mergeCell ref="A1:A4"/>
    <mergeCell ref="L1:P3"/>
    <mergeCell ref="Q1:Q4"/>
    <mergeCell ref="B1:F3"/>
    <mergeCell ref="G1:K3"/>
  </mergeCells>
  <conditionalFormatting sqref="G17:G19 B17:B19 B21 G12:G15 B12:B15 B5:B10 G5:G10 Q5:Q10 L5:L10">
    <cfRule type="cellIs" dxfId="119" priority="15" operator="equal">
      <formula>0</formula>
    </cfRule>
  </conditionalFormatting>
  <conditionalFormatting sqref="Q17:Q19 Q21 Q12:Q15">
    <cfRule type="cellIs" dxfId="118" priority="14" operator="equal">
      <formula>0</formula>
    </cfRule>
  </conditionalFormatting>
  <conditionalFormatting sqref="L17:L19 L12:L15">
    <cfRule type="cellIs" dxfId="117" priority="13" operator="equal">
      <formula>0</formula>
    </cfRule>
  </conditionalFormatting>
  <conditionalFormatting sqref="B16 G16">
    <cfRule type="cellIs" dxfId="116" priority="12" operator="equal">
      <formula>0</formula>
    </cfRule>
  </conditionalFormatting>
  <conditionalFormatting sqref="Q16">
    <cfRule type="cellIs" dxfId="115" priority="11" operator="equal">
      <formula>0</formula>
    </cfRule>
  </conditionalFormatting>
  <conditionalFormatting sqref="L16">
    <cfRule type="cellIs" dxfId="114" priority="10" operator="equal">
      <formula>0</formula>
    </cfRule>
  </conditionalFormatting>
  <conditionalFormatting sqref="B20 G20">
    <cfRule type="cellIs" dxfId="113" priority="9" operator="equal">
      <formula>0</formula>
    </cfRule>
  </conditionalFormatting>
  <conditionalFormatting sqref="Q20">
    <cfRule type="cellIs" dxfId="112" priority="8" operator="equal">
      <formula>0</formula>
    </cfRule>
  </conditionalFormatting>
  <conditionalFormatting sqref="L20">
    <cfRule type="cellIs" dxfId="111" priority="7" operator="equal">
      <formula>0</formula>
    </cfRule>
  </conditionalFormatting>
  <conditionalFormatting sqref="B11 G11">
    <cfRule type="cellIs" dxfId="110" priority="6" operator="equal">
      <formula>0</formula>
    </cfRule>
  </conditionalFormatting>
  <conditionalFormatting sqref="Q11">
    <cfRule type="cellIs" dxfId="109" priority="5" operator="equal">
      <formula>0</formula>
    </cfRule>
  </conditionalFormatting>
  <conditionalFormatting sqref="L11">
    <cfRule type="cellIs" dxfId="108" priority="4" operator="equal">
      <formula>0</formula>
    </cfRule>
  </conditionalFormatting>
  <conditionalFormatting sqref="E21:P21">
    <cfRule type="cellIs" dxfId="107" priority="3" operator="equal">
      <formula>0</formula>
    </cfRule>
  </conditionalFormatting>
  <conditionalFormatting sqref="C21">
    <cfRule type="cellIs" dxfId="106" priority="2" operator="equal">
      <formula>0</formula>
    </cfRule>
  </conditionalFormatting>
  <conditionalFormatting sqref="D21">
    <cfRule type="cellIs" dxfId="105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4"/>
  <sheetViews>
    <sheetView zoomScale="85" zoomScaleNormal="85" workbookViewId="0">
      <selection activeCell="V36" sqref="V36"/>
    </sheetView>
  </sheetViews>
  <sheetFormatPr defaultRowHeight="15" x14ac:dyDescent="0.25"/>
  <cols>
    <col min="1" max="1" width="23.42578125" bestFit="1" customWidth="1"/>
    <col min="2" max="2" width="9.140625" style="4"/>
    <col min="3" max="4" width="9.140625" hidden="1" customWidth="1"/>
    <col min="13" max="14" width="9.140625" hidden="1" customWidth="1"/>
    <col min="15" max="15" width="9.140625" customWidth="1"/>
    <col min="17" max="17" width="11.85546875" customWidth="1"/>
    <col min="18" max="18" width="4" style="19" bestFit="1" customWidth="1"/>
    <col min="19" max="19" width="4.5703125" bestFit="1" customWidth="1"/>
    <col min="20" max="20" width="7.140625" bestFit="1" customWidth="1"/>
  </cols>
  <sheetData>
    <row r="1" spans="1:21" ht="15" customHeight="1" x14ac:dyDescent="0.25">
      <c r="A1" s="163" t="s">
        <v>0</v>
      </c>
      <c r="B1" s="166" t="s">
        <v>16</v>
      </c>
      <c r="C1" s="167"/>
      <c r="D1" s="167"/>
      <c r="E1" s="167"/>
      <c r="F1" s="168"/>
      <c r="G1" s="172" t="s">
        <v>17</v>
      </c>
      <c r="H1" s="167"/>
      <c r="I1" s="167"/>
      <c r="J1" s="167"/>
      <c r="K1" s="168"/>
      <c r="L1" s="172" t="s">
        <v>47</v>
      </c>
      <c r="M1" s="167"/>
      <c r="N1" s="167"/>
      <c r="O1" s="167"/>
      <c r="P1" s="168"/>
      <c r="Q1" s="174" t="s">
        <v>18</v>
      </c>
      <c r="R1" s="177" t="s">
        <v>54</v>
      </c>
      <c r="S1" s="178"/>
      <c r="T1" s="179"/>
    </row>
    <row r="2" spans="1:21" ht="15" customHeight="1" x14ac:dyDescent="0.25">
      <c r="A2" s="164"/>
      <c r="B2" s="169"/>
      <c r="C2" s="170"/>
      <c r="D2" s="170"/>
      <c r="E2" s="170"/>
      <c r="F2" s="171"/>
      <c r="G2" s="173"/>
      <c r="H2" s="170"/>
      <c r="I2" s="170"/>
      <c r="J2" s="170"/>
      <c r="K2" s="171"/>
      <c r="L2" s="173"/>
      <c r="M2" s="170"/>
      <c r="N2" s="170"/>
      <c r="O2" s="170"/>
      <c r="P2" s="171"/>
      <c r="Q2" s="175"/>
      <c r="R2" s="180"/>
      <c r="S2" s="181"/>
      <c r="T2" s="182"/>
    </row>
    <row r="3" spans="1:21" ht="15.75" customHeight="1" x14ac:dyDescent="0.25">
      <c r="A3" s="164"/>
      <c r="B3" s="169"/>
      <c r="C3" s="170"/>
      <c r="D3" s="170"/>
      <c r="E3" s="170"/>
      <c r="F3" s="171"/>
      <c r="G3" s="173"/>
      <c r="H3" s="170"/>
      <c r="I3" s="170"/>
      <c r="J3" s="170"/>
      <c r="K3" s="171"/>
      <c r="L3" s="173"/>
      <c r="M3" s="170"/>
      <c r="N3" s="170"/>
      <c r="O3" s="170"/>
      <c r="P3" s="171"/>
      <c r="Q3" s="175"/>
      <c r="R3" s="183"/>
      <c r="S3" s="184"/>
      <c r="T3" s="185"/>
    </row>
    <row r="4" spans="1:21" ht="15" customHeight="1" thickBot="1" x14ac:dyDescent="0.3">
      <c r="A4" s="165"/>
      <c r="B4" s="124" t="s">
        <v>15</v>
      </c>
      <c r="C4" s="125" t="s">
        <v>13</v>
      </c>
      <c r="D4" s="125" t="s">
        <v>49</v>
      </c>
      <c r="E4" s="125" t="s">
        <v>50</v>
      </c>
      <c r="F4" s="126" t="s">
        <v>51</v>
      </c>
      <c r="G4" s="127" t="s">
        <v>14</v>
      </c>
      <c r="H4" s="125" t="s">
        <v>13</v>
      </c>
      <c r="I4" s="125" t="s">
        <v>49</v>
      </c>
      <c r="J4" s="125" t="s">
        <v>50</v>
      </c>
      <c r="K4" s="126" t="s">
        <v>51</v>
      </c>
      <c r="L4" s="127" t="s">
        <v>47</v>
      </c>
      <c r="M4" s="125" t="s">
        <v>13</v>
      </c>
      <c r="N4" s="125" t="s">
        <v>49</v>
      </c>
      <c r="O4" s="125" t="s">
        <v>50</v>
      </c>
      <c r="P4" s="126" t="s">
        <v>51</v>
      </c>
      <c r="Q4" s="176"/>
      <c r="R4" s="74" t="s">
        <v>52</v>
      </c>
      <c r="S4" s="75" t="s">
        <v>53</v>
      </c>
      <c r="T4" s="76" t="s">
        <v>47</v>
      </c>
    </row>
    <row r="5" spans="1:21" s="5" customFormat="1" x14ac:dyDescent="0.25">
      <c r="A5" s="70" t="s">
        <v>59</v>
      </c>
      <c r="B5" s="133">
        <f>C5+D5+E5+F5</f>
        <v>8617</v>
      </c>
      <c r="C5" s="134"/>
      <c r="D5" s="134"/>
      <c r="E5" s="134">
        <v>21</v>
      </c>
      <c r="F5" s="135">
        <v>8596</v>
      </c>
      <c r="G5" s="133">
        <f>H5+I5+J5+K5</f>
        <v>3996</v>
      </c>
      <c r="H5" s="134"/>
      <c r="I5" s="134">
        <v>7</v>
      </c>
      <c r="J5" s="134">
        <v>256</v>
      </c>
      <c r="K5" s="135">
        <v>3733</v>
      </c>
      <c r="L5" s="133">
        <f>M5+N5+O5+P5</f>
        <v>2397</v>
      </c>
      <c r="M5" s="134"/>
      <c r="N5" s="134"/>
      <c r="O5" s="134"/>
      <c r="P5" s="135">
        <v>2397</v>
      </c>
      <c r="Q5" s="123">
        <f>G5+B5+L5</f>
        <v>15010</v>
      </c>
      <c r="R5" s="87"/>
      <c r="S5" s="86"/>
      <c r="T5" s="33"/>
      <c r="U5" s="4">
        <f>Q5-май!Q5</f>
        <v>1</v>
      </c>
    </row>
    <row r="6" spans="1:21" s="14" customFormat="1" x14ac:dyDescent="0.25">
      <c r="A6" s="70" t="s">
        <v>60</v>
      </c>
      <c r="B6" s="114">
        <f>C6+D6+E6+F6</f>
        <v>11461</v>
      </c>
      <c r="C6" s="117"/>
      <c r="D6" s="117"/>
      <c r="E6" s="117">
        <v>28</v>
      </c>
      <c r="F6" s="118">
        <v>11433</v>
      </c>
      <c r="G6" s="114">
        <f>H6+I6+J6+K6</f>
        <v>1652</v>
      </c>
      <c r="H6" s="117"/>
      <c r="I6" s="117"/>
      <c r="J6" s="117">
        <v>86</v>
      </c>
      <c r="K6" s="118">
        <v>1566</v>
      </c>
      <c r="L6" s="114">
        <f>M6+N6+O6+P6</f>
        <v>874</v>
      </c>
      <c r="M6" s="117"/>
      <c r="N6" s="117"/>
      <c r="O6" s="117"/>
      <c r="P6" s="118">
        <v>874</v>
      </c>
      <c r="Q6" s="123">
        <f t="shared" ref="Q6:Q20" si="0">G6+B6+L6</f>
        <v>13987</v>
      </c>
      <c r="R6" s="22"/>
      <c r="S6" s="86"/>
      <c r="T6" s="85"/>
      <c r="U6" s="4">
        <f>Q6-май!Q6</f>
        <v>26</v>
      </c>
    </row>
    <row r="7" spans="1:21" s="4" customFormat="1" x14ac:dyDescent="0.25">
      <c r="A7" s="70" t="s">
        <v>1</v>
      </c>
      <c r="B7" s="23">
        <f>B8+B9</f>
        <v>17377</v>
      </c>
      <c r="C7" s="1">
        <f t="shared" ref="C7:P7" si="1">C8+C9</f>
        <v>0</v>
      </c>
      <c r="D7" s="1">
        <f t="shared" si="1"/>
        <v>0</v>
      </c>
      <c r="E7" s="1">
        <f t="shared" si="1"/>
        <v>146</v>
      </c>
      <c r="F7" s="24">
        <f t="shared" si="1"/>
        <v>17231</v>
      </c>
      <c r="G7" s="23">
        <f t="shared" si="1"/>
        <v>2160</v>
      </c>
      <c r="H7" s="1">
        <f t="shared" si="1"/>
        <v>0</v>
      </c>
      <c r="I7" s="1">
        <f t="shared" si="1"/>
        <v>7</v>
      </c>
      <c r="J7" s="1">
        <f t="shared" si="1"/>
        <v>450</v>
      </c>
      <c r="K7" s="24">
        <f t="shared" si="1"/>
        <v>1703</v>
      </c>
      <c r="L7" s="23">
        <f t="shared" si="1"/>
        <v>682</v>
      </c>
      <c r="M7" s="1">
        <f t="shared" si="1"/>
        <v>0</v>
      </c>
      <c r="N7" s="1">
        <f t="shared" si="1"/>
        <v>0</v>
      </c>
      <c r="O7" s="1">
        <f t="shared" si="1"/>
        <v>1</v>
      </c>
      <c r="P7" s="24">
        <f t="shared" si="1"/>
        <v>681</v>
      </c>
      <c r="Q7" s="120">
        <f t="shared" si="0"/>
        <v>20219</v>
      </c>
      <c r="R7" s="87"/>
      <c r="S7" s="86"/>
      <c r="T7" s="33"/>
      <c r="U7" s="4">
        <f>Q7-май!Q7</f>
        <v>41</v>
      </c>
    </row>
    <row r="8" spans="1:21" s="5" customFormat="1" x14ac:dyDescent="0.25">
      <c r="A8" s="69" t="s">
        <v>2</v>
      </c>
      <c r="B8" s="25">
        <f>C8+D8+E8+F8</f>
        <v>10750</v>
      </c>
      <c r="C8" s="16"/>
      <c r="D8" s="16"/>
      <c r="E8" s="16">
        <v>134</v>
      </c>
      <c r="F8" s="26">
        <v>10616</v>
      </c>
      <c r="G8" s="25">
        <f t="shared" ref="G8:G9" si="2">H8+I8+J8+K8</f>
        <v>1100</v>
      </c>
      <c r="H8" s="16"/>
      <c r="I8" s="16">
        <v>7</v>
      </c>
      <c r="J8" s="16">
        <v>335</v>
      </c>
      <c r="K8" s="26">
        <v>758</v>
      </c>
      <c r="L8" s="25">
        <f t="shared" ref="L8:L9" si="3">M8+N8+O8+P8</f>
        <v>115</v>
      </c>
      <c r="M8" s="16"/>
      <c r="N8" s="16"/>
      <c r="O8" s="16">
        <v>1</v>
      </c>
      <c r="P8" s="26">
        <v>114</v>
      </c>
      <c r="Q8" s="121">
        <f t="shared" si="0"/>
        <v>11965</v>
      </c>
      <c r="R8" s="87"/>
      <c r="S8" s="86"/>
      <c r="T8" s="33"/>
      <c r="U8" s="4">
        <f>Q8-май!Q8</f>
        <v>27</v>
      </c>
    </row>
    <row r="9" spans="1:21" s="5" customFormat="1" ht="16.5" customHeight="1" x14ac:dyDescent="0.25">
      <c r="A9" s="69" t="s">
        <v>3</v>
      </c>
      <c r="B9" s="25">
        <f>C9+D9+E9+F9</f>
        <v>6627</v>
      </c>
      <c r="C9" s="16"/>
      <c r="D9" s="16"/>
      <c r="E9" s="16">
        <v>12</v>
      </c>
      <c r="F9" s="26">
        <v>6615</v>
      </c>
      <c r="G9" s="25">
        <f t="shared" si="2"/>
        <v>1060</v>
      </c>
      <c r="H9" s="16"/>
      <c r="I9" s="16"/>
      <c r="J9" s="16">
        <v>115</v>
      </c>
      <c r="K9" s="26">
        <v>945</v>
      </c>
      <c r="L9" s="25">
        <f t="shared" si="3"/>
        <v>567</v>
      </c>
      <c r="M9" s="16"/>
      <c r="N9" s="16"/>
      <c r="O9" s="16"/>
      <c r="P9" s="26">
        <v>567</v>
      </c>
      <c r="Q9" s="121">
        <f t="shared" si="0"/>
        <v>8254</v>
      </c>
      <c r="R9" s="87"/>
      <c r="S9" s="86"/>
      <c r="T9" s="33"/>
      <c r="U9" s="4">
        <f>Q9-май!Q9</f>
        <v>14</v>
      </c>
    </row>
    <row r="10" spans="1:21" s="5" customFormat="1" x14ac:dyDescent="0.25">
      <c r="A10" s="71" t="s">
        <v>61</v>
      </c>
      <c r="B10" s="114">
        <f>C10+D10+E10+F10</f>
        <v>14046</v>
      </c>
      <c r="C10" s="115"/>
      <c r="D10" s="115"/>
      <c r="E10" s="115">
        <v>6</v>
      </c>
      <c r="F10" s="116">
        <v>14040</v>
      </c>
      <c r="G10" s="114">
        <f t="shared" ref="G10:G12" si="4">H10+I10+J10+K10</f>
        <v>1369</v>
      </c>
      <c r="H10" s="115"/>
      <c r="I10" s="115"/>
      <c r="J10" s="115">
        <v>96</v>
      </c>
      <c r="K10" s="116">
        <v>1273</v>
      </c>
      <c r="L10" s="114">
        <f t="shared" ref="L10:L12" si="5">M10+N10+O10+P10</f>
        <v>254</v>
      </c>
      <c r="M10" s="115"/>
      <c r="N10" s="115"/>
      <c r="O10" s="115"/>
      <c r="P10" s="116">
        <v>254</v>
      </c>
      <c r="Q10" s="123">
        <f t="shared" si="0"/>
        <v>15669</v>
      </c>
      <c r="R10" s="87"/>
      <c r="S10" s="86"/>
      <c r="T10" s="33"/>
      <c r="U10" s="4">
        <f>Q10-май!Q10</f>
        <v>3</v>
      </c>
    </row>
    <row r="11" spans="1:21" s="5" customFormat="1" x14ac:dyDescent="0.25">
      <c r="A11" s="71" t="s">
        <v>62</v>
      </c>
      <c r="B11" s="114">
        <f>C11+D11+E11+F11</f>
        <v>11143</v>
      </c>
      <c r="C11" s="115"/>
      <c r="D11" s="115"/>
      <c r="E11" s="115">
        <v>1</v>
      </c>
      <c r="F11" s="116">
        <v>11142</v>
      </c>
      <c r="G11" s="114">
        <f t="shared" si="4"/>
        <v>1167</v>
      </c>
      <c r="H11" s="115"/>
      <c r="I11" s="115"/>
      <c r="J11" s="115">
        <v>135</v>
      </c>
      <c r="K11" s="116">
        <v>1032</v>
      </c>
      <c r="L11" s="114">
        <f t="shared" si="5"/>
        <v>257</v>
      </c>
      <c r="M11" s="115"/>
      <c r="N11" s="115"/>
      <c r="O11" s="115"/>
      <c r="P11" s="116">
        <v>257</v>
      </c>
      <c r="Q11" s="123">
        <f t="shared" si="0"/>
        <v>12567</v>
      </c>
      <c r="R11" s="87"/>
      <c r="S11" s="86"/>
      <c r="T11" s="33"/>
      <c r="U11" s="4">
        <f>Q11-май!Q11</f>
        <v>-20</v>
      </c>
    </row>
    <row r="12" spans="1:21" s="15" customFormat="1" x14ac:dyDescent="0.25">
      <c r="A12" s="71" t="s">
        <v>4</v>
      </c>
      <c r="B12" s="28">
        <f>C12+D12+E12+F12</f>
        <v>10448</v>
      </c>
      <c r="C12" s="2"/>
      <c r="D12" s="2"/>
      <c r="E12" s="2">
        <v>6</v>
      </c>
      <c r="F12" s="29">
        <v>10442</v>
      </c>
      <c r="G12" s="28">
        <f t="shared" si="4"/>
        <v>1950</v>
      </c>
      <c r="H12" s="2"/>
      <c r="I12" s="2">
        <v>8</v>
      </c>
      <c r="J12" s="2">
        <v>244</v>
      </c>
      <c r="K12" s="29">
        <v>1698</v>
      </c>
      <c r="L12" s="28">
        <f t="shared" si="5"/>
        <v>602</v>
      </c>
      <c r="M12" s="2"/>
      <c r="N12" s="2"/>
      <c r="O12" s="2"/>
      <c r="P12" s="29">
        <v>602</v>
      </c>
      <c r="Q12" s="119">
        <f t="shared" si="0"/>
        <v>13000</v>
      </c>
      <c r="R12" s="28"/>
      <c r="S12" s="86"/>
      <c r="T12" s="36"/>
      <c r="U12" s="4">
        <f>Q12-май!Q12</f>
        <v>-7</v>
      </c>
    </row>
    <row r="13" spans="1:21" s="4" customFormat="1" x14ac:dyDescent="0.25">
      <c r="A13" s="70" t="s">
        <v>5</v>
      </c>
      <c r="B13" s="23">
        <f t="shared" ref="B13:P13" si="6">B14+B15</f>
        <v>15877</v>
      </c>
      <c r="C13" s="1">
        <f t="shared" si="6"/>
        <v>0</v>
      </c>
      <c r="D13" s="1">
        <f t="shared" si="6"/>
        <v>0</v>
      </c>
      <c r="E13" s="1">
        <f t="shared" si="6"/>
        <v>5</v>
      </c>
      <c r="F13" s="24">
        <f t="shared" si="6"/>
        <v>15872</v>
      </c>
      <c r="G13" s="23">
        <f t="shared" si="6"/>
        <v>2092</v>
      </c>
      <c r="H13" s="1">
        <f t="shared" si="6"/>
        <v>0</v>
      </c>
      <c r="I13" s="1">
        <f t="shared" si="6"/>
        <v>0</v>
      </c>
      <c r="J13" s="1">
        <f t="shared" si="6"/>
        <v>228</v>
      </c>
      <c r="K13" s="24">
        <f t="shared" si="6"/>
        <v>1864</v>
      </c>
      <c r="L13" s="23">
        <f t="shared" si="6"/>
        <v>650</v>
      </c>
      <c r="M13" s="1">
        <f t="shared" si="6"/>
        <v>0</v>
      </c>
      <c r="N13" s="1">
        <f t="shared" si="6"/>
        <v>0</v>
      </c>
      <c r="O13" s="1">
        <f t="shared" si="6"/>
        <v>4</v>
      </c>
      <c r="P13" s="24">
        <f t="shared" si="6"/>
        <v>646</v>
      </c>
      <c r="Q13" s="120">
        <f t="shared" si="0"/>
        <v>18619</v>
      </c>
      <c r="R13" s="87"/>
      <c r="S13" s="86"/>
      <c r="T13" s="33"/>
      <c r="U13" s="4">
        <f>Q13-май!Q13</f>
        <v>5</v>
      </c>
    </row>
    <row r="14" spans="1:21" s="5" customFormat="1" x14ac:dyDescent="0.25">
      <c r="A14" s="69" t="s">
        <v>6</v>
      </c>
      <c r="B14" s="25">
        <f>C14+D14+E14+F14</f>
        <v>2963</v>
      </c>
      <c r="C14" s="16"/>
      <c r="D14" s="16"/>
      <c r="E14" s="16">
        <v>5</v>
      </c>
      <c r="F14" s="26">
        <v>2958</v>
      </c>
      <c r="G14" s="25">
        <f t="shared" ref="G14:G18" si="7">H14+I14+J14+K14</f>
        <v>756</v>
      </c>
      <c r="H14" s="16"/>
      <c r="I14" s="16"/>
      <c r="J14" s="16">
        <v>120</v>
      </c>
      <c r="K14" s="26">
        <v>636</v>
      </c>
      <c r="L14" s="25">
        <f t="shared" ref="L14:L18" si="8">M14+N14+O14+P14</f>
        <v>354</v>
      </c>
      <c r="M14" s="16"/>
      <c r="N14" s="16"/>
      <c r="O14" s="16">
        <v>4</v>
      </c>
      <c r="P14" s="26">
        <v>350</v>
      </c>
      <c r="Q14" s="121">
        <f t="shared" si="0"/>
        <v>4073</v>
      </c>
      <c r="R14" s="87"/>
      <c r="S14" s="86"/>
      <c r="T14" s="33"/>
      <c r="U14" s="4">
        <f>Q14-май!Q14</f>
        <v>2</v>
      </c>
    </row>
    <row r="15" spans="1:21" s="5" customFormat="1" x14ac:dyDescent="0.25">
      <c r="A15" s="72" t="s">
        <v>7</v>
      </c>
      <c r="B15" s="25">
        <f>C15+D15+E15+F15</f>
        <v>12914</v>
      </c>
      <c r="C15" s="16"/>
      <c r="D15" s="16"/>
      <c r="E15" s="16"/>
      <c r="F15" s="26">
        <v>12914</v>
      </c>
      <c r="G15" s="25">
        <f t="shared" si="7"/>
        <v>1336</v>
      </c>
      <c r="H15" s="16"/>
      <c r="I15" s="16"/>
      <c r="J15" s="16">
        <v>108</v>
      </c>
      <c r="K15" s="26">
        <v>1228</v>
      </c>
      <c r="L15" s="25">
        <f t="shared" si="8"/>
        <v>296</v>
      </c>
      <c r="M15" s="16"/>
      <c r="N15" s="16"/>
      <c r="O15" s="16"/>
      <c r="P15" s="26">
        <v>296</v>
      </c>
      <c r="Q15" s="121">
        <f t="shared" si="0"/>
        <v>14546</v>
      </c>
      <c r="R15" s="87"/>
      <c r="S15" s="86"/>
      <c r="T15" s="33"/>
      <c r="U15" s="4">
        <f>Q15-май!Q15</f>
        <v>3</v>
      </c>
    </row>
    <row r="16" spans="1:21" s="6" customFormat="1" x14ac:dyDescent="0.25">
      <c r="A16" s="71" t="s">
        <v>8</v>
      </c>
      <c r="B16" s="28">
        <f t="shared" ref="B16:B20" si="9">C16+D16+E16+F16</f>
        <v>17914</v>
      </c>
      <c r="C16" s="1"/>
      <c r="D16" s="1"/>
      <c r="E16" s="1">
        <v>5</v>
      </c>
      <c r="F16" s="24">
        <v>17909</v>
      </c>
      <c r="G16" s="28">
        <f t="shared" si="7"/>
        <v>2109</v>
      </c>
      <c r="H16" s="1">
        <v>1</v>
      </c>
      <c r="I16" s="1">
        <v>2</v>
      </c>
      <c r="J16" s="1">
        <v>102</v>
      </c>
      <c r="K16" s="24">
        <v>2004</v>
      </c>
      <c r="L16" s="28">
        <f t="shared" si="8"/>
        <v>148</v>
      </c>
      <c r="M16" s="1"/>
      <c r="N16" s="1"/>
      <c r="O16" s="1"/>
      <c r="P16" s="24">
        <v>148</v>
      </c>
      <c r="Q16" s="119">
        <f t="shared" si="0"/>
        <v>20171</v>
      </c>
      <c r="R16" s="87"/>
      <c r="S16" s="86"/>
      <c r="T16" s="37"/>
      <c r="U16" s="4">
        <f>Q16-май!Q16</f>
        <v>17</v>
      </c>
    </row>
    <row r="17" spans="1:21" s="15" customFormat="1" x14ac:dyDescent="0.25">
      <c r="A17" s="71" t="s">
        <v>9</v>
      </c>
      <c r="B17" s="28">
        <f t="shared" si="9"/>
        <v>14895</v>
      </c>
      <c r="C17" s="2"/>
      <c r="D17" s="2"/>
      <c r="E17" s="2">
        <v>6</v>
      </c>
      <c r="F17" s="29">
        <v>14889</v>
      </c>
      <c r="G17" s="28">
        <f t="shared" si="7"/>
        <v>1554</v>
      </c>
      <c r="H17" s="2"/>
      <c r="I17" s="2"/>
      <c r="J17" s="2">
        <v>34</v>
      </c>
      <c r="K17" s="29">
        <v>1520</v>
      </c>
      <c r="L17" s="28">
        <f t="shared" si="8"/>
        <v>743</v>
      </c>
      <c r="M17" s="2"/>
      <c r="N17" s="2"/>
      <c r="O17" s="2">
        <v>4</v>
      </c>
      <c r="P17" s="29">
        <v>739</v>
      </c>
      <c r="Q17" s="119">
        <f t="shared" si="0"/>
        <v>17192</v>
      </c>
      <c r="R17" s="28"/>
      <c r="S17" s="86"/>
      <c r="T17" s="36"/>
      <c r="U17" s="4">
        <f>Q17-май!Q17</f>
        <v>17</v>
      </c>
    </row>
    <row r="18" spans="1:21" s="6" customFormat="1" x14ac:dyDescent="0.25">
      <c r="A18" s="70" t="s">
        <v>10</v>
      </c>
      <c r="B18" s="28">
        <f t="shared" si="9"/>
        <v>13352</v>
      </c>
      <c r="C18" s="2"/>
      <c r="D18" s="2"/>
      <c r="E18" s="2">
        <v>2</v>
      </c>
      <c r="F18" s="29">
        <v>13350</v>
      </c>
      <c r="G18" s="28">
        <f t="shared" si="7"/>
        <v>1171</v>
      </c>
      <c r="H18" s="1"/>
      <c r="I18" s="1"/>
      <c r="J18" s="1">
        <v>127</v>
      </c>
      <c r="K18" s="24">
        <v>1044</v>
      </c>
      <c r="L18" s="28">
        <f t="shared" si="8"/>
        <v>267</v>
      </c>
      <c r="M18" s="1"/>
      <c r="N18" s="1"/>
      <c r="O18" s="1"/>
      <c r="P18" s="24">
        <v>267</v>
      </c>
      <c r="Q18" s="119">
        <f t="shared" si="0"/>
        <v>14790</v>
      </c>
      <c r="R18" s="92"/>
      <c r="S18" s="86"/>
      <c r="T18" s="37"/>
      <c r="U18" s="4">
        <f>Q18-май!Q18</f>
        <v>5</v>
      </c>
    </row>
    <row r="19" spans="1:21" s="6" customFormat="1" x14ac:dyDescent="0.25">
      <c r="A19" s="70" t="s">
        <v>11</v>
      </c>
      <c r="B19" s="28">
        <f t="shared" si="9"/>
        <v>4787</v>
      </c>
      <c r="C19" s="1"/>
      <c r="D19" s="1"/>
      <c r="E19" s="1"/>
      <c r="F19" s="24">
        <v>4787</v>
      </c>
      <c r="G19" s="28">
        <f>H19+I19+J19+K19</f>
        <v>630</v>
      </c>
      <c r="H19" s="1"/>
      <c r="I19" s="1"/>
      <c r="J19" s="1">
        <v>11</v>
      </c>
      <c r="K19" s="24">
        <v>619</v>
      </c>
      <c r="L19" s="28">
        <f>M19+N19+O19+P19</f>
        <v>259</v>
      </c>
      <c r="M19" s="1"/>
      <c r="N19" s="1"/>
      <c r="O19" s="1"/>
      <c r="P19" s="24">
        <v>259</v>
      </c>
      <c r="Q19" s="119">
        <f t="shared" si="0"/>
        <v>5676</v>
      </c>
      <c r="R19" s="23"/>
      <c r="S19" s="86"/>
      <c r="T19" s="37"/>
      <c r="U19" s="4">
        <f>Q19-май!Q19</f>
        <v>10</v>
      </c>
    </row>
    <row r="20" spans="1:21" s="6" customFormat="1" x14ac:dyDescent="0.25">
      <c r="A20" s="70" t="s">
        <v>12</v>
      </c>
      <c r="B20" s="28">
        <f t="shared" si="9"/>
        <v>1149</v>
      </c>
      <c r="C20" s="1"/>
      <c r="D20" s="1"/>
      <c r="E20" s="1"/>
      <c r="F20" s="24">
        <v>1149</v>
      </c>
      <c r="G20" s="28">
        <f t="shared" ref="G20" si="10">H20+I20+J20+K20</f>
        <v>236</v>
      </c>
      <c r="H20" s="1"/>
      <c r="I20" s="1"/>
      <c r="J20" s="1">
        <v>7</v>
      </c>
      <c r="K20" s="24">
        <v>229</v>
      </c>
      <c r="L20" s="28">
        <f t="shared" ref="L20" si="11">M20+N20+O20+P20</f>
        <v>100</v>
      </c>
      <c r="M20" s="1"/>
      <c r="N20" s="1"/>
      <c r="O20" s="1"/>
      <c r="P20" s="24">
        <v>100</v>
      </c>
      <c r="Q20" s="119">
        <f t="shared" si="0"/>
        <v>1485</v>
      </c>
      <c r="R20" s="23"/>
      <c r="S20" s="86"/>
      <c r="T20" s="37"/>
      <c r="U20" s="4">
        <f>Q20-май!Q20</f>
        <v>-2</v>
      </c>
    </row>
    <row r="21" spans="1:21" ht="16.5" thickBot="1" x14ac:dyDescent="0.3">
      <c r="A21" s="73" t="s">
        <v>18</v>
      </c>
      <c r="B21" s="30">
        <f>B5+B6+B7+B10+B11+B12+B13+B16+B17+B18+B19+B20</f>
        <v>141066</v>
      </c>
      <c r="C21" s="30">
        <f>C5+C6+C7+C10+C11+C12+C13+C16+C17+C18+C19+C20</f>
        <v>0</v>
      </c>
      <c r="D21" s="30">
        <f>D5+D6+D7+D10+D11+D12+D13+D16+D17+D18+D19+D20</f>
        <v>0</v>
      </c>
      <c r="E21" s="31">
        <f t="shared" ref="E21:P21" si="12">E5+E6+E7+E10+E11+E12+E13+E16+E17+E18+E19+E20</f>
        <v>226</v>
      </c>
      <c r="F21" s="32">
        <f t="shared" si="12"/>
        <v>140840</v>
      </c>
      <c r="G21" s="30">
        <f t="shared" si="12"/>
        <v>20086</v>
      </c>
      <c r="H21" s="31">
        <f t="shared" si="12"/>
        <v>1</v>
      </c>
      <c r="I21" s="31">
        <f t="shared" si="12"/>
        <v>24</v>
      </c>
      <c r="J21" s="31">
        <f t="shared" si="12"/>
        <v>1776</v>
      </c>
      <c r="K21" s="32">
        <f t="shared" si="12"/>
        <v>18285</v>
      </c>
      <c r="L21" s="30">
        <f t="shared" si="12"/>
        <v>7233</v>
      </c>
      <c r="M21" s="31">
        <f>M5+M6+M7+M10+M11+M12+M13+M16+M17+M18+M19+M20</f>
        <v>0</v>
      </c>
      <c r="N21" s="31">
        <f t="shared" si="12"/>
        <v>0</v>
      </c>
      <c r="O21" s="31">
        <f t="shared" si="12"/>
        <v>9</v>
      </c>
      <c r="P21" s="32">
        <f t="shared" si="12"/>
        <v>7224</v>
      </c>
      <c r="Q21" s="122">
        <f>G21+B21+L21</f>
        <v>168385</v>
      </c>
      <c r="R21" s="50"/>
      <c r="S21" s="51"/>
      <c r="T21" s="52"/>
      <c r="U21" s="4">
        <f>Q21-май!Q21</f>
        <v>96</v>
      </c>
    </row>
    <row r="22" spans="1:21" x14ac:dyDescent="0.25">
      <c r="B22"/>
      <c r="Q22" s="41">
        <f>E21+F21+H21+I21+J21+K21+O21+P21</f>
        <v>168385</v>
      </c>
    </row>
    <row r="24" spans="1:21" x14ac:dyDescent="0.25">
      <c r="B24">
        <f>B21-май!B21</f>
        <v>64</v>
      </c>
      <c r="C24">
        <f>C21-май!C21</f>
        <v>0</v>
      </c>
      <c r="D24">
        <f>D21-май!D21</f>
        <v>0</v>
      </c>
      <c r="E24">
        <f>E21-май!E21</f>
        <v>0</v>
      </c>
      <c r="F24">
        <f>F21-май!F21</f>
        <v>64</v>
      </c>
      <c r="G24">
        <f>G21-май!G21</f>
        <v>29</v>
      </c>
      <c r="H24">
        <f>H21-май!H21</f>
        <v>0</v>
      </c>
      <c r="I24">
        <f>I21-май!I21</f>
        <v>0</v>
      </c>
      <c r="J24">
        <f>J21-май!J21</f>
        <v>9</v>
      </c>
      <c r="K24">
        <f>K21-май!K21</f>
        <v>20</v>
      </c>
      <c r="L24">
        <f>L21-май!L21</f>
        <v>3</v>
      </c>
      <c r="M24">
        <f>M21-май!M21</f>
        <v>0</v>
      </c>
      <c r="N24">
        <f>N21-май!N21</f>
        <v>0</v>
      </c>
      <c r="O24">
        <f>O21-май!O21</f>
        <v>4</v>
      </c>
      <c r="P24">
        <f>P21-май!P21</f>
        <v>-1</v>
      </c>
      <c r="Q24">
        <f>Q21-май!Q21</f>
        <v>96</v>
      </c>
    </row>
  </sheetData>
  <mergeCells count="6">
    <mergeCell ref="R1:T3"/>
    <mergeCell ref="A1:A4"/>
    <mergeCell ref="B1:F3"/>
    <mergeCell ref="G1:K3"/>
    <mergeCell ref="L1:P3"/>
    <mergeCell ref="Q1:Q4"/>
  </mergeCells>
  <conditionalFormatting sqref="G17:G19 B17:B19 B21 G12:G15 B12:B15 B5:B10 G5:G10 Q5:Q10 L5:L10">
    <cfRule type="cellIs" dxfId="104" priority="15" operator="equal">
      <formula>0</formula>
    </cfRule>
  </conditionalFormatting>
  <conditionalFormatting sqref="Q17:Q19 Q21 Q12:Q15">
    <cfRule type="cellIs" dxfId="103" priority="14" operator="equal">
      <formula>0</formula>
    </cfRule>
  </conditionalFormatting>
  <conditionalFormatting sqref="L17:L19 L12:L15">
    <cfRule type="cellIs" dxfId="102" priority="13" operator="equal">
      <formula>0</formula>
    </cfRule>
  </conditionalFormatting>
  <conditionalFormatting sqref="B16 G16">
    <cfRule type="cellIs" dxfId="101" priority="12" operator="equal">
      <formula>0</formula>
    </cfRule>
  </conditionalFormatting>
  <conditionalFormatting sqref="Q16">
    <cfRule type="cellIs" dxfId="100" priority="11" operator="equal">
      <formula>0</formula>
    </cfRule>
  </conditionalFormatting>
  <conditionalFormatting sqref="L16">
    <cfRule type="cellIs" dxfId="99" priority="10" operator="equal">
      <formula>0</formula>
    </cfRule>
  </conditionalFormatting>
  <conditionalFormatting sqref="B20 G20">
    <cfRule type="cellIs" dxfId="98" priority="9" operator="equal">
      <formula>0</formula>
    </cfRule>
  </conditionalFormatting>
  <conditionalFormatting sqref="Q20">
    <cfRule type="cellIs" dxfId="97" priority="8" operator="equal">
      <formula>0</formula>
    </cfRule>
  </conditionalFormatting>
  <conditionalFormatting sqref="L20">
    <cfRule type="cellIs" dxfId="96" priority="7" operator="equal">
      <formula>0</formula>
    </cfRule>
  </conditionalFormatting>
  <conditionalFormatting sqref="B11 G11">
    <cfRule type="cellIs" dxfId="95" priority="6" operator="equal">
      <formula>0</formula>
    </cfRule>
  </conditionalFormatting>
  <conditionalFormatting sqref="Q11">
    <cfRule type="cellIs" dxfId="94" priority="5" operator="equal">
      <formula>0</formula>
    </cfRule>
  </conditionalFormatting>
  <conditionalFormatting sqref="L11">
    <cfRule type="cellIs" dxfId="93" priority="4" operator="equal">
      <formula>0</formula>
    </cfRule>
  </conditionalFormatting>
  <conditionalFormatting sqref="E21:P21">
    <cfRule type="cellIs" dxfId="92" priority="3" operator="equal">
      <formula>0</formula>
    </cfRule>
  </conditionalFormatting>
  <conditionalFormatting sqref="C21">
    <cfRule type="cellIs" dxfId="91" priority="2" operator="equal">
      <formula>0</formula>
    </cfRule>
  </conditionalFormatting>
  <conditionalFormatting sqref="D21">
    <cfRule type="cellIs" dxfId="9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34"/>
  <sheetViews>
    <sheetView zoomScale="85" zoomScaleNormal="85" workbookViewId="0">
      <pane xSplit="1" ySplit="4" topLeftCell="B5" activePane="bottomRight" state="frozen"/>
      <selection activeCell="L31" sqref="L31"/>
      <selection pane="topRight" activeCell="L31" sqref="L31"/>
      <selection pane="bottomLeft" activeCell="L31" sqref="L31"/>
      <selection pane="bottomRight" activeCell="X35" sqref="X35"/>
    </sheetView>
  </sheetViews>
  <sheetFormatPr defaultRowHeight="15" x14ac:dyDescent="0.25"/>
  <cols>
    <col min="1" max="1" width="23.42578125" bestFit="1" customWidth="1"/>
    <col min="2" max="2" width="9.140625" style="4"/>
    <col min="3" max="4" width="9.140625" hidden="1" customWidth="1"/>
    <col min="13" max="14" width="9.140625" hidden="1" customWidth="1"/>
    <col min="15" max="15" width="9.140625" customWidth="1"/>
    <col min="17" max="17" width="11.85546875" customWidth="1"/>
    <col min="18" max="18" width="6" style="19" customWidth="1"/>
    <col min="19" max="19" width="4.5703125" bestFit="1" customWidth="1"/>
    <col min="20" max="20" width="7.140625" bestFit="1" customWidth="1"/>
    <col min="22" max="22" width="12.42578125" bestFit="1" customWidth="1"/>
  </cols>
  <sheetData>
    <row r="1" spans="1:22" ht="15" customHeight="1" x14ac:dyDescent="0.25">
      <c r="A1" s="163" t="s">
        <v>0</v>
      </c>
      <c r="B1" s="166" t="s">
        <v>16</v>
      </c>
      <c r="C1" s="167"/>
      <c r="D1" s="167"/>
      <c r="E1" s="167"/>
      <c r="F1" s="168"/>
      <c r="G1" s="172" t="s">
        <v>17</v>
      </c>
      <c r="H1" s="167"/>
      <c r="I1" s="167"/>
      <c r="J1" s="167"/>
      <c r="K1" s="168"/>
      <c r="L1" s="172" t="s">
        <v>47</v>
      </c>
      <c r="M1" s="167"/>
      <c r="N1" s="167"/>
      <c r="O1" s="167"/>
      <c r="P1" s="168"/>
      <c r="Q1" s="174" t="s">
        <v>18</v>
      </c>
      <c r="R1" s="177" t="s">
        <v>54</v>
      </c>
      <c r="S1" s="178"/>
      <c r="T1" s="179"/>
    </row>
    <row r="2" spans="1:22" ht="15" customHeight="1" x14ac:dyDescent="0.25">
      <c r="A2" s="164"/>
      <c r="B2" s="169"/>
      <c r="C2" s="170"/>
      <c r="D2" s="170"/>
      <c r="E2" s="170"/>
      <c r="F2" s="171"/>
      <c r="G2" s="173"/>
      <c r="H2" s="170"/>
      <c r="I2" s="170"/>
      <c r="J2" s="170"/>
      <c r="K2" s="171"/>
      <c r="L2" s="173"/>
      <c r="M2" s="170"/>
      <c r="N2" s="170"/>
      <c r="O2" s="170"/>
      <c r="P2" s="171"/>
      <c r="Q2" s="175"/>
      <c r="R2" s="180"/>
      <c r="S2" s="181"/>
      <c r="T2" s="182"/>
    </row>
    <row r="3" spans="1:22" ht="15.75" customHeight="1" x14ac:dyDescent="0.25">
      <c r="A3" s="164"/>
      <c r="B3" s="169"/>
      <c r="C3" s="170"/>
      <c r="D3" s="170"/>
      <c r="E3" s="170"/>
      <c r="F3" s="171"/>
      <c r="G3" s="173"/>
      <c r="H3" s="170"/>
      <c r="I3" s="170"/>
      <c r="J3" s="170"/>
      <c r="K3" s="171"/>
      <c r="L3" s="173"/>
      <c r="M3" s="170"/>
      <c r="N3" s="170"/>
      <c r="O3" s="170"/>
      <c r="P3" s="171"/>
      <c r="Q3" s="175"/>
      <c r="R3" s="183"/>
      <c r="S3" s="184"/>
      <c r="T3" s="185"/>
    </row>
    <row r="4" spans="1:22" ht="15" customHeight="1" thickBot="1" x14ac:dyDescent="0.3">
      <c r="A4" s="165"/>
      <c r="B4" s="124" t="s">
        <v>15</v>
      </c>
      <c r="C4" s="125" t="s">
        <v>13</v>
      </c>
      <c r="D4" s="125" t="s">
        <v>49</v>
      </c>
      <c r="E4" s="125" t="s">
        <v>50</v>
      </c>
      <c r="F4" s="126" t="s">
        <v>51</v>
      </c>
      <c r="G4" s="127" t="s">
        <v>14</v>
      </c>
      <c r="H4" s="125" t="s">
        <v>13</v>
      </c>
      <c r="I4" s="125" t="s">
        <v>49</v>
      </c>
      <c r="J4" s="125" t="s">
        <v>50</v>
      </c>
      <c r="K4" s="126" t="s">
        <v>51</v>
      </c>
      <c r="L4" s="127" t="s">
        <v>47</v>
      </c>
      <c r="M4" s="125" t="s">
        <v>13</v>
      </c>
      <c r="N4" s="125" t="s">
        <v>49</v>
      </c>
      <c r="O4" s="125" t="s">
        <v>50</v>
      </c>
      <c r="P4" s="126" t="s">
        <v>51</v>
      </c>
      <c r="Q4" s="176"/>
      <c r="R4" s="74" t="s">
        <v>52</v>
      </c>
      <c r="S4" s="75" t="s">
        <v>53</v>
      </c>
      <c r="T4" s="76" t="s">
        <v>47</v>
      </c>
    </row>
    <row r="5" spans="1:22" s="5" customFormat="1" x14ac:dyDescent="0.25">
      <c r="A5" s="70" t="s">
        <v>59</v>
      </c>
      <c r="B5" s="133">
        <f>C5+D5+E5+F5</f>
        <v>8639</v>
      </c>
      <c r="C5" s="134"/>
      <c r="D5" s="134"/>
      <c r="E5" s="134">
        <v>21</v>
      </c>
      <c r="F5" s="135">
        <v>8618</v>
      </c>
      <c r="G5" s="133">
        <f>H5+I5+J5+K5</f>
        <v>4001</v>
      </c>
      <c r="H5" s="134"/>
      <c r="I5" s="134">
        <v>7</v>
      </c>
      <c r="J5" s="134">
        <v>256</v>
      </c>
      <c r="K5" s="135">
        <v>3738</v>
      </c>
      <c r="L5" s="133">
        <f>M5+N5+O5+P5</f>
        <v>2397</v>
      </c>
      <c r="M5" s="134"/>
      <c r="N5" s="134"/>
      <c r="O5" s="134"/>
      <c r="P5" s="135">
        <v>2397</v>
      </c>
      <c r="Q5" s="123">
        <f>G5+B5+L5</f>
        <v>15037</v>
      </c>
      <c r="R5" s="53"/>
      <c r="S5" s="46"/>
      <c r="T5" s="49"/>
      <c r="U5" s="4">
        <f>Q5-июнь!Q5</f>
        <v>27</v>
      </c>
    </row>
    <row r="6" spans="1:22" s="14" customFormat="1" x14ac:dyDescent="0.25">
      <c r="A6" s="70" t="s">
        <v>60</v>
      </c>
      <c r="B6" s="114">
        <f>C6+D6+E6+F6</f>
        <v>11474</v>
      </c>
      <c r="C6" s="117"/>
      <c r="D6" s="117"/>
      <c r="E6" s="117">
        <v>28</v>
      </c>
      <c r="F6" s="118">
        <v>11446</v>
      </c>
      <c r="G6" s="114">
        <f>H6+I6+J6+K6</f>
        <v>1654</v>
      </c>
      <c r="H6" s="117"/>
      <c r="I6" s="117"/>
      <c r="J6" s="117">
        <v>97</v>
      </c>
      <c r="K6" s="118">
        <v>1557</v>
      </c>
      <c r="L6" s="114">
        <f>M6+N6+O6+P6</f>
        <v>874</v>
      </c>
      <c r="M6" s="117"/>
      <c r="N6" s="117"/>
      <c r="O6" s="117"/>
      <c r="P6" s="118">
        <v>874</v>
      </c>
      <c r="Q6" s="123">
        <f t="shared" ref="Q6:Q20" si="0">G6+B6+L6</f>
        <v>14002</v>
      </c>
      <c r="R6" s="54"/>
      <c r="S6" s="46"/>
      <c r="T6" s="49"/>
      <c r="U6" s="4">
        <f>Q6-июнь!Q6</f>
        <v>15</v>
      </c>
    </row>
    <row r="7" spans="1:22" s="4" customFormat="1" x14ac:dyDescent="0.25">
      <c r="A7" s="70" t="s">
        <v>1</v>
      </c>
      <c r="B7" s="23">
        <f>B8+B9</f>
        <v>17467</v>
      </c>
      <c r="C7" s="1">
        <f t="shared" ref="C7:P7" si="1">C8+C9</f>
        <v>0</v>
      </c>
      <c r="D7" s="1">
        <f t="shared" si="1"/>
        <v>0</v>
      </c>
      <c r="E7" s="1">
        <f t="shared" si="1"/>
        <v>146</v>
      </c>
      <c r="F7" s="24">
        <f t="shared" si="1"/>
        <v>17321</v>
      </c>
      <c r="G7" s="23">
        <f t="shared" si="1"/>
        <v>2164</v>
      </c>
      <c r="H7" s="1">
        <f t="shared" si="1"/>
        <v>0</v>
      </c>
      <c r="I7" s="1">
        <f t="shared" si="1"/>
        <v>7</v>
      </c>
      <c r="J7" s="1">
        <f t="shared" si="1"/>
        <v>453</v>
      </c>
      <c r="K7" s="24">
        <f t="shared" si="1"/>
        <v>1704</v>
      </c>
      <c r="L7" s="23">
        <f t="shared" si="1"/>
        <v>682</v>
      </c>
      <c r="M7" s="1">
        <f t="shared" si="1"/>
        <v>0</v>
      </c>
      <c r="N7" s="1">
        <f t="shared" si="1"/>
        <v>0</v>
      </c>
      <c r="O7" s="1">
        <f t="shared" si="1"/>
        <v>1</v>
      </c>
      <c r="P7" s="24">
        <f t="shared" si="1"/>
        <v>681</v>
      </c>
      <c r="Q7" s="120">
        <f t="shared" si="0"/>
        <v>20313</v>
      </c>
      <c r="R7" s="66"/>
      <c r="S7" s="46"/>
      <c r="T7" s="49"/>
      <c r="U7" s="4">
        <f>Q7-июнь!Q7</f>
        <v>94</v>
      </c>
    </row>
    <row r="8" spans="1:22" s="5" customFormat="1" x14ac:dyDescent="0.25">
      <c r="A8" s="69" t="s">
        <v>2</v>
      </c>
      <c r="B8" s="25">
        <f>C8+D8+E8+F8</f>
        <v>10818</v>
      </c>
      <c r="C8" s="16"/>
      <c r="D8" s="16"/>
      <c r="E8" s="16">
        <v>134</v>
      </c>
      <c r="F8" s="26">
        <v>10684</v>
      </c>
      <c r="G8" s="25">
        <f t="shared" ref="G8:G9" si="2">H8+I8+J8+K8</f>
        <v>1104</v>
      </c>
      <c r="H8" s="16"/>
      <c r="I8" s="16">
        <v>7</v>
      </c>
      <c r="J8" s="16">
        <v>338</v>
      </c>
      <c r="K8" s="26">
        <v>759</v>
      </c>
      <c r="L8" s="25">
        <f t="shared" ref="L8:L9" si="3">M8+N8+O8+P8</f>
        <v>115</v>
      </c>
      <c r="M8" s="16"/>
      <c r="N8" s="16"/>
      <c r="O8" s="16">
        <v>1</v>
      </c>
      <c r="P8" s="26">
        <v>114</v>
      </c>
      <c r="Q8" s="121">
        <f t="shared" si="0"/>
        <v>12037</v>
      </c>
      <c r="R8" s="53"/>
      <c r="S8" s="46"/>
      <c r="T8" s="49"/>
      <c r="U8" s="4">
        <f>Q8-июнь!Q8</f>
        <v>72</v>
      </c>
    </row>
    <row r="9" spans="1:22" s="5" customFormat="1" x14ac:dyDescent="0.25">
      <c r="A9" s="69" t="s">
        <v>3</v>
      </c>
      <c r="B9" s="25">
        <f>C9+D9+E9+F9</f>
        <v>6649</v>
      </c>
      <c r="C9" s="3"/>
      <c r="D9" s="3"/>
      <c r="E9" s="3">
        <v>12</v>
      </c>
      <c r="F9" s="27">
        <v>6637</v>
      </c>
      <c r="G9" s="25">
        <f t="shared" si="2"/>
        <v>1060</v>
      </c>
      <c r="H9" s="3"/>
      <c r="I9" s="3"/>
      <c r="J9" s="3">
        <v>115</v>
      </c>
      <c r="K9" s="27">
        <v>945</v>
      </c>
      <c r="L9" s="25">
        <f t="shared" si="3"/>
        <v>567</v>
      </c>
      <c r="M9" s="3"/>
      <c r="N9" s="3"/>
      <c r="O9" s="3"/>
      <c r="P9" s="27">
        <v>567</v>
      </c>
      <c r="Q9" s="121">
        <f t="shared" si="0"/>
        <v>8276</v>
      </c>
      <c r="R9" s="54"/>
      <c r="S9" s="46"/>
      <c r="T9" s="49"/>
      <c r="U9" s="4">
        <f>Q9-июнь!Q9</f>
        <v>22</v>
      </c>
    </row>
    <row r="10" spans="1:22" s="5" customFormat="1" x14ac:dyDescent="0.25">
      <c r="A10" s="71" t="s">
        <v>61</v>
      </c>
      <c r="B10" s="114">
        <f>C10+D10+E10+F10</f>
        <v>14053</v>
      </c>
      <c r="C10" s="115"/>
      <c r="D10" s="115"/>
      <c r="E10" s="115">
        <v>6</v>
      </c>
      <c r="F10" s="116">
        <v>14047</v>
      </c>
      <c r="G10" s="114">
        <f t="shared" ref="G10:G12" si="4">H10+I10+J10+K10</f>
        <v>1369</v>
      </c>
      <c r="H10" s="115"/>
      <c r="I10" s="115"/>
      <c r="J10" s="115">
        <v>96</v>
      </c>
      <c r="K10" s="116">
        <v>1273</v>
      </c>
      <c r="L10" s="114">
        <f t="shared" ref="L10:L12" si="5">M10+N10+O10+P10</f>
        <v>254</v>
      </c>
      <c r="M10" s="115"/>
      <c r="N10" s="115"/>
      <c r="O10" s="115"/>
      <c r="P10" s="116">
        <v>254</v>
      </c>
      <c r="Q10" s="123">
        <f t="shared" si="0"/>
        <v>15676</v>
      </c>
      <c r="R10" s="53"/>
      <c r="S10" s="46"/>
      <c r="T10" s="49"/>
      <c r="U10" s="4">
        <f>Q10-июнь!Q10</f>
        <v>7</v>
      </c>
    </row>
    <row r="11" spans="1:22" s="5" customFormat="1" x14ac:dyDescent="0.25">
      <c r="A11" s="71" t="s">
        <v>62</v>
      </c>
      <c r="B11" s="114">
        <f>C11+D11+E11+F11</f>
        <v>11130</v>
      </c>
      <c r="C11" s="115"/>
      <c r="D11" s="115"/>
      <c r="E11" s="115">
        <v>1</v>
      </c>
      <c r="F11" s="116">
        <v>11129</v>
      </c>
      <c r="G11" s="114">
        <f t="shared" si="4"/>
        <v>1166</v>
      </c>
      <c r="H11" s="115"/>
      <c r="I11" s="115"/>
      <c r="J11" s="115">
        <v>136</v>
      </c>
      <c r="K11" s="116">
        <v>1030</v>
      </c>
      <c r="L11" s="114">
        <f t="shared" si="5"/>
        <v>256</v>
      </c>
      <c r="M11" s="115"/>
      <c r="N11" s="115"/>
      <c r="O11" s="115"/>
      <c r="P11" s="116">
        <v>256</v>
      </c>
      <c r="Q11" s="123">
        <f t="shared" si="0"/>
        <v>12552</v>
      </c>
      <c r="R11" s="53"/>
      <c r="S11" s="46"/>
      <c r="T11" s="49"/>
      <c r="U11" s="4">
        <f>Q11-июнь!Q11</f>
        <v>-15</v>
      </c>
    </row>
    <row r="12" spans="1:22" s="15" customFormat="1" x14ac:dyDescent="0.25">
      <c r="A12" s="71" t="s">
        <v>4</v>
      </c>
      <c r="B12" s="28">
        <f>C12+D12+E12+F12</f>
        <v>10467</v>
      </c>
      <c r="C12" s="2"/>
      <c r="D12" s="2"/>
      <c r="E12" s="2">
        <v>6</v>
      </c>
      <c r="F12" s="29">
        <v>10461</v>
      </c>
      <c r="G12" s="28">
        <f t="shared" si="4"/>
        <v>1960</v>
      </c>
      <c r="H12" s="2"/>
      <c r="I12" s="2">
        <v>8</v>
      </c>
      <c r="J12" s="2">
        <v>249</v>
      </c>
      <c r="K12" s="29">
        <v>1703</v>
      </c>
      <c r="L12" s="28">
        <f t="shared" si="5"/>
        <v>602</v>
      </c>
      <c r="M12" s="2"/>
      <c r="N12" s="2"/>
      <c r="O12" s="2"/>
      <c r="P12" s="29">
        <v>602</v>
      </c>
      <c r="Q12" s="119">
        <f t="shared" si="0"/>
        <v>13029</v>
      </c>
      <c r="R12" s="67"/>
      <c r="S12" s="46"/>
      <c r="T12" s="49"/>
      <c r="U12" s="4">
        <f>Q12-июнь!Q12</f>
        <v>29</v>
      </c>
      <c r="V12" s="104"/>
    </row>
    <row r="13" spans="1:22" s="4" customFormat="1" x14ac:dyDescent="0.25">
      <c r="A13" s="70" t="s">
        <v>5</v>
      </c>
      <c r="B13" s="23">
        <f t="shared" ref="B13:P13" si="6">B14+B15</f>
        <v>15889</v>
      </c>
      <c r="C13" s="1">
        <f t="shared" si="6"/>
        <v>0</v>
      </c>
      <c r="D13" s="1">
        <f t="shared" si="6"/>
        <v>0</v>
      </c>
      <c r="E13" s="1">
        <f t="shared" si="6"/>
        <v>5</v>
      </c>
      <c r="F13" s="24">
        <f t="shared" si="6"/>
        <v>15884</v>
      </c>
      <c r="G13" s="23">
        <f t="shared" si="6"/>
        <v>2092</v>
      </c>
      <c r="H13" s="1">
        <f t="shared" si="6"/>
        <v>0</v>
      </c>
      <c r="I13" s="1">
        <f t="shared" si="6"/>
        <v>0</v>
      </c>
      <c r="J13" s="1">
        <f t="shared" si="6"/>
        <v>228</v>
      </c>
      <c r="K13" s="24">
        <f t="shared" si="6"/>
        <v>1864</v>
      </c>
      <c r="L13" s="23">
        <f t="shared" si="6"/>
        <v>650</v>
      </c>
      <c r="M13" s="1">
        <f t="shared" si="6"/>
        <v>0</v>
      </c>
      <c r="N13" s="1">
        <f t="shared" si="6"/>
        <v>0</v>
      </c>
      <c r="O13" s="1">
        <f t="shared" si="6"/>
        <v>4</v>
      </c>
      <c r="P13" s="24">
        <f t="shared" si="6"/>
        <v>646</v>
      </c>
      <c r="Q13" s="120">
        <f t="shared" si="0"/>
        <v>18631</v>
      </c>
      <c r="R13" s="66"/>
      <c r="S13" s="46"/>
      <c r="T13" s="49"/>
      <c r="U13" s="4">
        <f>Q13-июнь!Q13</f>
        <v>12</v>
      </c>
    </row>
    <row r="14" spans="1:22" s="5" customFormat="1" x14ac:dyDescent="0.25">
      <c r="A14" s="69" t="s">
        <v>6</v>
      </c>
      <c r="B14" s="25">
        <f>C14+D14+E14+F14</f>
        <v>2968</v>
      </c>
      <c r="C14" s="16"/>
      <c r="D14" s="16"/>
      <c r="E14" s="16">
        <v>5</v>
      </c>
      <c r="F14" s="26">
        <v>2963</v>
      </c>
      <c r="G14" s="25">
        <f t="shared" ref="G14:G18" si="7">H14+I14+J14+K14</f>
        <v>756</v>
      </c>
      <c r="H14" s="16"/>
      <c r="I14" s="16"/>
      <c r="J14" s="16">
        <v>120</v>
      </c>
      <c r="K14" s="26">
        <v>636</v>
      </c>
      <c r="L14" s="25">
        <f t="shared" ref="L14:L18" si="8">M14+N14+O14+P14</f>
        <v>354</v>
      </c>
      <c r="M14" s="16"/>
      <c r="N14" s="16"/>
      <c r="O14" s="16">
        <v>4</v>
      </c>
      <c r="P14" s="26">
        <v>350</v>
      </c>
      <c r="Q14" s="121">
        <f t="shared" si="0"/>
        <v>4078</v>
      </c>
      <c r="R14" s="53"/>
      <c r="S14" s="46"/>
      <c r="T14" s="49"/>
      <c r="U14" s="4">
        <f>Q14-июнь!Q14</f>
        <v>5</v>
      </c>
    </row>
    <row r="15" spans="1:22" s="5" customFormat="1" x14ac:dyDescent="0.25">
      <c r="A15" s="72" t="s">
        <v>7</v>
      </c>
      <c r="B15" s="25">
        <f>C15+D15+E15+F15</f>
        <v>12921</v>
      </c>
      <c r="C15" s="3"/>
      <c r="D15" s="3"/>
      <c r="E15" s="3"/>
      <c r="F15" s="27">
        <v>12921</v>
      </c>
      <c r="G15" s="25">
        <f t="shared" si="7"/>
        <v>1336</v>
      </c>
      <c r="H15" s="3"/>
      <c r="I15" s="3"/>
      <c r="J15" s="3">
        <v>108</v>
      </c>
      <c r="K15" s="27">
        <v>1228</v>
      </c>
      <c r="L15" s="25">
        <f t="shared" si="8"/>
        <v>296</v>
      </c>
      <c r="M15" s="3"/>
      <c r="N15" s="3"/>
      <c r="O15" s="3"/>
      <c r="P15" s="27">
        <v>296</v>
      </c>
      <c r="Q15" s="121">
        <f t="shared" si="0"/>
        <v>14553</v>
      </c>
      <c r="R15" s="54"/>
      <c r="S15" s="46"/>
      <c r="T15" s="49"/>
      <c r="U15" s="4">
        <f>Q15-июнь!Q15</f>
        <v>7</v>
      </c>
    </row>
    <row r="16" spans="1:22" s="6" customFormat="1" x14ac:dyDescent="0.25">
      <c r="A16" s="71" t="s">
        <v>8</v>
      </c>
      <c r="B16" s="28">
        <f t="shared" ref="B16:B20" si="9">C16+D16+E16+F16</f>
        <v>17921</v>
      </c>
      <c r="C16" s="1"/>
      <c r="D16" s="1"/>
      <c r="E16" s="1">
        <v>5</v>
      </c>
      <c r="F16" s="24">
        <v>17916</v>
      </c>
      <c r="G16" s="28">
        <f t="shared" si="7"/>
        <v>2107</v>
      </c>
      <c r="H16" s="1">
        <v>1</v>
      </c>
      <c r="I16" s="1">
        <v>2</v>
      </c>
      <c r="J16" s="1">
        <v>102</v>
      </c>
      <c r="K16" s="24">
        <v>2002</v>
      </c>
      <c r="L16" s="28">
        <f t="shared" si="8"/>
        <v>148</v>
      </c>
      <c r="M16" s="1"/>
      <c r="N16" s="1"/>
      <c r="O16" s="1"/>
      <c r="P16" s="24">
        <v>148</v>
      </c>
      <c r="Q16" s="119">
        <f t="shared" si="0"/>
        <v>20176</v>
      </c>
      <c r="R16" s="66"/>
      <c r="S16" s="46"/>
      <c r="T16" s="49"/>
      <c r="U16" s="4">
        <f>Q16-июнь!Q16</f>
        <v>5</v>
      </c>
    </row>
    <row r="17" spans="1:21" s="15" customFormat="1" x14ac:dyDescent="0.25">
      <c r="A17" s="71" t="s">
        <v>9</v>
      </c>
      <c r="B17" s="28">
        <f t="shared" si="9"/>
        <v>14853</v>
      </c>
      <c r="C17" s="2"/>
      <c r="D17" s="2"/>
      <c r="E17" s="2">
        <v>6</v>
      </c>
      <c r="F17" s="29">
        <v>14847</v>
      </c>
      <c r="G17" s="28">
        <f t="shared" si="7"/>
        <v>1550</v>
      </c>
      <c r="H17" s="2"/>
      <c r="I17" s="2"/>
      <c r="J17" s="2">
        <v>34</v>
      </c>
      <c r="K17" s="29">
        <v>1516</v>
      </c>
      <c r="L17" s="28">
        <f t="shared" si="8"/>
        <v>753</v>
      </c>
      <c r="M17" s="2"/>
      <c r="N17" s="2"/>
      <c r="O17" s="2">
        <v>4</v>
      </c>
      <c r="P17" s="29">
        <v>749</v>
      </c>
      <c r="Q17" s="119">
        <f t="shared" si="0"/>
        <v>17156</v>
      </c>
      <c r="R17" s="67"/>
      <c r="S17" s="46"/>
      <c r="T17" s="49"/>
      <c r="U17" s="4">
        <f>Q17-июнь!Q17</f>
        <v>-36</v>
      </c>
    </row>
    <row r="18" spans="1:21" s="6" customFormat="1" x14ac:dyDescent="0.25">
      <c r="A18" s="70" t="s">
        <v>10</v>
      </c>
      <c r="B18" s="28">
        <f t="shared" si="9"/>
        <v>13357</v>
      </c>
      <c r="C18" s="2"/>
      <c r="D18" s="2"/>
      <c r="E18" s="2">
        <v>2</v>
      </c>
      <c r="F18" s="29">
        <v>13355</v>
      </c>
      <c r="G18" s="28">
        <f t="shared" si="7"/>
        <v>1180</v>
      </c>
      <c r="H18" s="1"/>
      <c r="I18" s="1"/>
      <c r="J18" s="1">
        <v>127</v>
      </c>
      <c r="K18" s="24">
        <v>1053</v>
      </c>
      <c r="L18" s="28">
        <f t="shared" si="8"/>
        <v>267</v>
      </c>
      <c r="M18" s="1"/>
      <c r="N18" s="1"/>
      <c r="O18" s="1"/>
      <c r="P18" s="24">
        <v>267</v>
      </c>
      <c r="Q18" s="119">
        <f t="shared" si="0"/>
        <v>14804</v>
      </c>
      <c r="R18" s="68"/>
      <c r="S18" s="46"/>
      <c r="T18" s="49"/>
      <c r="U18" s="4">
        <f>Q18-июнь!Q18</f>
        <v>14</v>
      </c>
    </row>
    <row r="19" spans="1:21" s="6" customFormat="1" x14ac:dyDescent="0.25">
      <c r="A19" s="70" t="s">
        <v>11</v>
      </c>
      <c r="B19" s="28">
        <f t="shared" si="9"/>
        <v>4795</v>
      </c>
      <c r="C19" s="1"/>
      <c r="D19" s="1"/>
      <c r="E19" s="1"/>
      <c r="F19" s="24">
        <v>4795</v>
      </c>
      <c r="G19" s="28">
        <f>H19+I19+J19+K19</f>
        <v>632</v>
      </c>
      <c r="H19" s="1"/>
      <c r="I19" s="1"/>
      <c r="J19" s="1">
        <v>11</v>
      </c>
      <c r="K19" s="24">
        <v>621</v>
      </c>
      <c r="L19" s="28">
        <f>M19+N19+O19+P19</f>
        <v>259</v>
      </c>
      <c r="M19" s="1"/>
      <c r="N19" s="1"/>
      <c r="O19" s="1"/>
      <c r="P19" s="24">
        <v>259</v>
      </c>
      <c r="Q19" s="119">
        <f t="shared" si="0"/>
        <v>5686</v>
      </c>
      <c r="R19" s="59"/>
      <c r="S19" s="46"/>
      <c r="T19" s="49"/>
      <c r="U19" s="4">
        <f>Q19-июнь!Q19</f>
        <v>10</v>
      </c>
    </row>
    <row r="20" spans="1:21" s="6" customFormat="1" x14ac:dyDescent="0.25">
      <c r="A20" s="70" t="s">
        <v>12</v>
      </c>
      <c r="B20" s="28">
        <f t="shared" si="9"/>
        <v>1151</v>
      </c>
      <c r="C20" s="1"/>
      <c r="D20" s="1"/>
      <c r="E20" s="1"/>
      <c r="F20" s="24">
        <v>1151</v>
      </c>
      <c r="G20" s="28">
        <f t="shared" ref="G20" si="10">H20+I20+J20+K20</f>
        <v>235</v>
      </c>
      <c r="H20" s="1"/>
      <c r="I20" s="1"/>
      <c r="J20" s="1">
        <v>7</v>
      </c>
      <c r="K20" s="24">
        <v>228</v>
      </c>
      <c r="L20" s="28">
        <f t="shared" ref="L20" si="11">M20+N20+O20+P20</f>
        <v>100</v>
      </c>
      <c r="M20" s="1"/>
      <c r="N20" s="1"/>
      <c r="O20" s="1"/>
      <c r="P20" s="24">
        <v>100</v>
      </c>
      <c r="Q20" s="119">
        <f t="shared" si="0"/>
        <v>1486</v>
      </c>
      <c r="R20" s="68"/>
      <c r="S20" s="46"/>
      <c r="T20" s="49"/>
      <c r="U20" s="4">
        <f>Q20-июнь!Q20</f>
        <v>1</v>
      </c>
    </row>
    <row r="21" spans="1:21" ht="16.5" thickBot="1" x14ac:dyDescent="0.3">
      <c r="A21" s="73" t="s">
        <v>18</v>
      </c>
      <c r="B21" s="30">
        <f>B5+B6+B7+B10+B11+B12+B13+B16+B17+B18+B19+B20</f>
        <v>141196</v>
      </c>
      <c r="C21" s="30">
        <f>C5+C6+C7+C10+C11+C12+C13+C16+C17+C18+C19+C20</f>
        <v>0</v>
      </c>
      <c r="D21" s="30">
        <f>D5+D6+D7+D10+D11+D12+D13+D16+D17+D18+D19+D20</f>
        <v>0</v>
      </c>
      <c r="E21" s="31">
        <f t="shared" ref="E21:P21" si="12">E5+E6+E7+E10+E11+E12+E13+E16+E17+E18+E19+E20</f>
        <v>226</v>
      </c>
      <c r="F21" s="32">
        <f t="shared" si="12"/>
        <v>140970</v>
      </c>
      <c r="G21" s="30">
        <f t="shared" si="12"/>
        <v>20110</v>
      </c>
      <c r="H21" s="31">
        <f t="shared" si="12"/>
        <v>1</v>
      </c>
      <c r="I21" s="31">
        <f t="shared" si="12"/>
        <v>24</v>
      </c>
      <c r="J21" s="31">
        <f t="shared" si="12"/>
        <v>1796</v>
      </c>
      <c r="K21" s="32">
        <f t="shared" si="12"/>
        <v>18289</v>
      </c>
      <c r="L21" s="30">
        <f t="shared" si="12"/>
        <v>7242</v>
      </c>
      <c r="M21" s="31">
        <f>M5+M6+M7+M10+M11+M12+M13+M16+M17+M18+M19+M20</f>
        <v>0</v>
      </c>
      <c r="N21" s="31">
        <f t="shared" si="12"/>
        <v>0</v>
      </c>
      <c r="O21" s="31">
        <f t="shared" si="12"/>
        <v>9</v>
      </c>
      <c r="P21" s="32">
        <f t="shared" si="12"/>
        <v>7233</v>
      </c>
      <c r="Q21" s="122">
        <f>G21+B21+L21</f>
        <v>168548</v>
      </c>
      <c r="R21" s="60"/>
      <c r="S21" s="61"/>
      <c r="T21" s="62"/>
      <c r="U21" s="4">
        <f>Q21-июнь!Q21</f>
        <v>163</v>
      </c>
    </row>
    <row r="22" spans="1:21" x14ac:dyDescent="0.25">
      <c r="B22"/>
      <c r="Q22" s="41">
        <f>E21+F21+H21+I21+J21+K21+O21+P21</f>
        <v>168548</v>
      </c>
    </row>
    <row r="24" spans="1:21" ht="15.75" customHeight="1" x14ac:dyDescent="0.25">
      <c r="B24">
        <f>B21-июнь!B21</f>
        <v>130</v>
      </c>
      <c r="C24">
        <f>C21-июнь!C21</f>
        <v>0</v>
      </c>
      <c r="D24">
        <f>D21-июнь!D21</f>
        <v>0</v>
      </c>
      <c r="E24">
        <f>E21-июнь!E21</f>
        <v>0</v>
      </c>
      <c r="F24">
        <f>F21-июнь!F21</f>
        <v>130</v>
      </c>
      <c r="G24">
        <f>G21-июнь!G21</f>
        <v>24</v>
      </c>
      <c r="H24">
        <f>H21-июнь!H21</f>
        <v>0</v>
      </c>
      <c r="I24">
        <f>I21-июнь!I21</f>
        <v>0</v>
      </c>
      <c r="J24">
        <f>J21-июнь!J21</f>
        <v>20</v>
      </c>
      <c r="K24">
        <f>K21-июнь!K21</f>
        <v>4</v>
      </c>
      <c r="L24">
        <f>L21-июнь!L21</f>
        <v>9</v>
      </c>
      <c r="M24">
        <f>M21-июнь!M21</f>
        <v>0</v>
      </c>
      <c r="N24">
        <f>N21-июнь!N21</f>
        <v>0</v>
      </c>
      <c r="O24">
        <f>O21-июнь!O21</f>
        <v>0</v>
      </c>
      <c r="P24">
        <f>P21-июнь!P21</f>
        <v>9</v>
      </c>
      <c r="Q24">
        <f>Q21-июнь!Q21</f>
        <v>163</v>
      </c>
      <c r="R24"/>
    </row>
    <row r="25" spans="1:21" ht="15.75" customHeight="1" x14ac:dyDescent="0.25">
      <c r="R25"/>
    </row>
    <row r="26" spans="1:21" ht="15.75" customHeight="1" x14ac:dyDescent="0.25">
      <c r="R26"/>
    </row>
    <row r="27" spans="1:21" ht="15.75" customHeight="1" x14ac:dyDescent="0.25">
      <c r="R27"/>
    </row>
    <row r="28" spans="1:21" ht="15.75" customHeight="1" x14ac:dyDescent="0.25">
      <c r="R28"/>
    </row>
    <row r="29" spans="1:21" ht="15.75" customHeight="1" x14ac:dyDescent="0.25">
      <c r="R29"/>
    </row>
    <row r="30" spans="1:21" ht="15.75" customHeight="1" x14ac:dyDescent="0.25">
      <c r="R30"/>
    </row>
    <row r="31" spans="1:21" ht="15.75" customHeight="1" x14ac:dyDescent="0.25">
      <c r="R31"/>
    </row>
    <row r="32" spans="1:21" ht="15.75" customHeight="1" x14ac:dyDescent="0.25">
      <c r="R32"/>
    </row>
    <row r="33" spans="18:18" ht="15.75" customHeight="1" x14ac:dyDescent="0.25">
      <c r="R33"/>
    </row>
    <row r="34" spans="18:18" x14ac:dyDescent="0.25">
      <c r="R34"/>
    </row>
  </sheetData>
  <mergeCells count="6">
    <mergeCell ref="R1:T3"/>
    <mergeCell ref="Q1:Q4"/>
    <mergeCell ref="A1:A4"/>
    <mergeCell ref="B1:F3"/>
    <mergeCell ref="G1:K3"/>
    <mergeCell ref="L1:P3"/>
  </mergeCells>
  <conditionalFormatting sqref="G17:G19 B17:B19 B21 G12:G15 B12:B15 B5:B10 G5:G10 Q5:Q10 L5:L10">
    <cfRule type="cellIs" dxfId="89" priority="15" operator="equal">
      <formula>0</formula>
    </cfRule>
  </conditionalFormatting>
  <conditionalFormatting sqref="Q17:Q19 Q21 Q12:Q15">
    <cfRule type="cellIs" dxfId="88" priority="14" operator="equal">
      <formula>0</formula>
    </cfRule>
  </conditionalFormatting>
  <conditionalFormatting sqref="L17:L19 L12:L15">
    <cfRule type="cellIs" dxfId="87" priority="13" operator="equal">
      <formula>0</formula>
    </cfRule>
  </conditionalFormatting>
  <conditionalFormatting sqref="B16 G16">
    <cfRule type="cellIs" dxfId="86" priority="12" operator="equal">
      <formula>0</formula>
    </cfRule>
  </conditionalFormatting>
  <conditionalFormatting sqref="Q16">
    <cfRule type="cellIs" dxfId="85" priority="11" operator="equal">
      <formula>0</formula>
    </cfRule>
  </conditionalFormatting>
  <conditionalFormatting sqref="L16">
    <cfRule type="cellIs" dxfId="84" priority="10" operator="equal">
      <formula>0</formula>
    </cfRule>
  </conditionalFormatting>
  <conditionalFormatting sqref="B20 G20">
    <cfRule type="cellIs" dxfId="83" priority="9" operator="equal">
      <formula>0</formula>
    </cfRule>
  </conditionalFormatting>
  <conditionalFormatting sqref="Q20">
    <cfRule type="cellIs" dxfId="82" priority="8" operator="equal">
      <formula>0</formula>
    </cfRule>
  </conditionalFormatting>
  <conditionalFormatting sqref="L20">
    <cfRule type="cellIs" dxfId="81" priority="7" operator="equal">
      <formula>0</formula>
    </cfRule>
  </conditionalFormatting>
  <conditionalFormatting sqref="B11 G11">
    <cfRule type="cellIs" dxfId="80" priority="6" operator="equal">
      <formula>0</formula>
    </cfRule>
  </conditionalFormatting>
  <conditionalFormatting sqref="Q11">
    <cfRule type="cellIs" dxfId="79" priority="5" operator="equal">
      <formula>0</formula>
    </cfRule>
  </conditionalFormatting>
  <conditionalFormatting sqref="L11">
    <cfRule type="cellIs" dxfId="78" priority="4" operator="equal">
      <formula>0</formula>
    </cfRule>
  </conditionalFormatting>
  <conditionalFormatting sqref="E21:P21">
    <cfRule type="cellIs" dxfId="77" priority="3" operator="equal">
      <formula>0</formula>
    </cfRule>
  </conditionalFormatting>
  <conditionalFormatting sqref="C21">
    <cfRule type="cellIs" dxfId="76" priority="2" operator="equal">
      <formula>0</formula>
    </cfRule>
  </conditionalFormatting>
  <conditionalFormatting sqref="D21">
    <cfRule type="cellIs" dxfId="75" priority="1" operator="equal">
      <formula>0</formula>
    </cfRule>
  </conditionalFormatting>
  <pageMargins left="0.25" right="0.25" top="0.75" bottom="0.75" header="0.3" footer="0.3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24"/>
  <sheetViews>
    <sheetView zoomScale="85" zoomScaleNormal="85" workbookViewId="0">
      <selection activeCell="Q8" sqref="Q8"/>
    </sheetView>
  </sheetViews>
  <sheetFormatPr defaultRowHeight="15" x14ac:dyDescent="0.25"/>
  <cols>
    <col min="1" max="1" width="23.42578125" bestFit="1" customWidth="1"/>
    <col min="2" max="2" width="9.140625" style="4"/>
    <col min="3" max="4" width="9.140625" hidden="1" customWidth="1"/>
    <col min="6" max="6" width="10.28515625" bestFit="1" customWidth="1"/>
    <col min="7" max="7" width="12.28515625" customWidth="1"/>
    <col min="9" max="9" width="10.28515625" bestFit="1" customWidth="1"/>
    <col min="10" max="10" width="10.28515625" customWidth="1"/>
    <col min="11" max="11" width="10.28515625" bestFit="1" customWidth="1"/>
    <col min="13" max="14" width="9.140625" hidden="1" customWidth="1"/>
    <col min="15" max="15" width="9.140625" customWidth="1"/>
    <col min="17" max="17" width="11.85546875" customWidth="1"/>
    <col min="18" max="18" width="13.42578125" style="19" customWidth="1"/>
    <col min="19" max="19" width="25.5703125" customWidth="1"/>
    <col min="20" max="20" width="13.42578125" customWidth="1"/>
  </cols>
  <sheetData>
    <row r="1" spans="1:21" ht="15" customHeight="1" x14ac:dyDescent="0.25">
      <c r="A1" s="163" t="s">
        <v>0</v>
      </c>
      <c r="B1" s="166" t="s">
        <v>16</v>
      </c>
      <c r="C1" s="167"/>
      <c r="D1" s="167"/>
      <c r="E1" s="167"/>
      <c r="F1" s="168"/>
      <c r="G1" s="172" t="s">
        <v>17</v>
      </c>
      <c r="H1" s="167"/>
      <c r="I1" s="167"/>
      <c r="J1" s="167"/>
      <c r="K1" s="168"/>
      <c r="L1" s="172" t="s">
        <v>47</v>
      </c>
      <c r="M1" s="167"/>
      <c r="N1" s="167"/>
      <c r="O1" s="167"/>
      <c r="P1" s="168"/>
      <c r="Q1" s="174" t="s">
        <v>18</v>
      </c>
      <c r="R1" s="177" t="s">
        <v>54</v>
      </c>
      <c r="S1" s="178"/>
      <c r="T1" s="179"/>
    </row>
    <row r="2" spans="1:21" ht="15" customHeight="1" x14ac:dyDescent="0.25">
      <c r="A2" s="164"/>
      <c r="B2" s="169"/>
      <c r="C2" s="170"/>
      <c r="D2" s="170"/>
      <c r="E2" s="170"/>
      <c r="F2" s="171"/>
      <c r="G2" s="173"/>
      <c r="H2" s="170"/>
      <c r="I2" s="170"/>
      <c r="J2" s="170"/>
      <c r="K2" s="171"/>
      <c r="L2" s="173"/>
      <c r="M2" s="170"/>
      <c r="N2" s="170"/>
      <c r="O2" s="170"/>
      <c r="P2" s="171"/>
      <c r="Q2" s="175"/>
      <c r="R2" s="180"/>
      <c r="S2" s="181"/>
      <c r="T2" s="182"/>
    </row>
    <row r="3" spans="1:21" ht="15.75" customHeight="1" x14ac:dyDescent="0.25">
      <c r="A3" s="164"/>
      <c r="B3" s="169"/>
      <c r="C3" s="170"/>
      <c r="D3" s="170"/>
      <c r="E3" s="170"/>
      <c r="F3" s="171"/>
      <c r="G3" s="173"/>
      <c r="H3" s="170"/>
      <c r="I3" s="170"/>
      <c r="J3" s="170"/>
      <c r="K3" s="171"/>
      <c r="L3" s="173"/>
      <c r="M3" s="170"/>
      <c r="N3" s="170"/>
      <c r="O3" s="170"/>
      <c r="P3" s="171"/>
      <c r="Q3" s="175"/>
      <c r="R3" s="183"/>
      <c r="S3" s="184"/>
      <c r="T3" s="185"/>
    </row>
    <row r="4" spans="1:21" ht="15" customHeight="1" thickBot="1" x14ac:dyDescent="0.3">
      <c r="A4" s="165"/>
      <c r="B4" s="124" t="s">
        <v>15</v>
      </c>
      <c r="C4" s="125" t="s">
        <v>13</v>
      </c>
      <c r="D4" s="125" t="s">
        <v>49</v>
      </c>
      <c r="E4" s="125" t="s">
        <v>50</v>
      </c>
      <c r="F4" s="126" t="s">
        <v>51</v>
      </c>
      <c r="G4" s="127" t="s">
        <v>14</v>
      </c>
      <c r="H4" s="125" t="s">
        <v>13</v>
      </c>
      <c r="I4" s="125" t="s">
        <v>49</v>
      </c>
      <c r="J4" s="125" t="s">
        <v>50</v>
      </c>
      <c r="K4" s="126" t="s">
        <v>51</v>
      </c>
      <c r="L4" s="127" t="s">
        <v>47</v>
      </c>
      <c r="M4" s="125" t="s">
        <v>13</v>
      </c>
      <c r="N4" s="125" t="s">
        <v>49</v>
      </c>
      <c r="O4" s="125" t="s">
        <v>50</v>
      </c>
      <c r="P4" s="126" t="s">
        <v>51</v>
      </c>
      <c r="Q4" s="176"/>
      <c r="R4" s="74" t="s">
        <v>52</v>
      </c>
      <c r="S4" s="75" t="s">
        <v>53</v>
      </c>
      <c r="T4" s="76" t="s">
        <v>47</v>
      </c>
    </row>
    <row r="5" spans="1:21" s="5" customFormat="1" x14ac:dyDescent="0.25">
      <c r="A5" s="70" t="s">
        <v>59</v>
      </c>
      <c r="B5" s="133">
        <f>C5+D5+E5+F5</f>
        <v>8635</v>
      </c>
      <c r="C5" s="134"/>
      <c r="D5" s="134"/>
      <c r="E5" s="134">
        <v>21</v>
      </c>
      <c r="F5" s="135">
        <v>8614</v>
      </c>
      <c r="G5" s="133">
        <f>H5+I5+J5+K5</f>
        <v>4001</v>
      </c>
      <c r="H5" s="134"/>
      <c r="I5" s="134">
        <v>4</v>
      </c>
      <c r="J5" s="134">
        <v>259</v>
      </c>
      <c r="K5" s="135">
        <v>3738</v>
      </c>
      <c r="L5" s="133">
        <f>M5+N5+O5+P5</f>
        <v>2397</v>
      </c>
      <c r="M5" s="134"/>
      <c r="N5" s="134"/>
      <c r="O5" s="134"/>
      <c r="P5" s="135">
        <v>2397</v>
      </c>
      <c r="Q5" s="123">
        <f>G5+B5+L5</f>
        <v>15033</v>
      </c>
      <c r="R5" s="53"/>
      <c r="S5" s="42"/>
      <c r="T5" s="49"/>
      <c r="U5" s="4">
        <f>Август!Q5-Июль!Q5</f>
        <v>-4</v>
      </c>
    </row>
    <row r="6" spans="1:21" s="14" customFormat="1" x14ac:dyDescent="0.25">
      <c r="A6" s="70" t="s">
        <v>60</v>
      </c>
      <c r="B6" s="114">
        <f>C6+D6+E6+F6</f>
        <v>11484</v>
      </c>
      <c r="C6" s="117"/>
      <c r="D6" s="117"/>
      <c r="E6" s="117">
        <v>28</v>
      </c>
      <c r="F6" s="118">
        <v>11456</v>
      </c>
      <c r="G6" s="114">
        <f>H6+I6+J6+K6</f>
        <v>1653</v>
      </c>
      <c r="H6" s="117"/>
      <c r="I6" s="117"/>
      <c r="J6" s="117">
        <v>97</v>
      </c>
      <c r="K6" s="118">
        <v>1556</v>
      </c>
      <c r="L6" s="114">
        <f>M6+N6+O6+P6</f>
        <v>874</v>
      </c>
      <c r="M6" s="117"/>
      <c r="N6" s="117"/>
      <c r="O6" s="117"/>
      <c r="P6" s="118">
        <v>874</v>
      </c>
      <c r="Q6" s="123">
        <f t="shared" ref="Q6:Q20" si="0">G6+B6+L6</f>
        <v>14011</v>
      </c>
      <c r="R6" s="54"/>
      <c r="S6" s="43"/>
      <c r="T6" s="55"/>
      <c r="U6" s="4">
        <f>Август!Q6-Июль!Q6</f>
        <v>9</v>
      </c>
    </row>
    <row r="7" spans="1:21" s="4" customFormat="1" x14ac:dyDescent="0.25">
      <c r="A7" s="70" t="s">
        <v>1</v>
      </c>
      <c r="B7" s="23">
        <f>B8+B9</f>
        <v>17505</v>
      </c>
      <c r="C7" s="1">
        <f t="shared" ref="C7:P7" si="1">C8+C9</f>
        <v>0</v>
      </c>
      <c r="D7" s="1">
        <f t="shared" si="1"/>
        <v>0</v>
      </c>
      <c r="E7" s="1">
        <f t="shared" si="1"/>
        <v>149</v>
      </c>
      <c r="F7" s="24">
        <f t="shared" si="1"/>
        <v>17356</v>
      </c>
      <c r="G7" s="23">
        <f t="shared" si="1"/>
        <v>2163</v>
      </c>
      <c r="H7" s="1">
        <f t="shared" si="1"/>
        <v>0</v>
      </c>
      <c r="I7" s="1">
        <f t="shared" si="1"/>
        <v>7</v>
      </c>
      <c r="J7" s="1">
        <f t="shared" si="1"/>
        <v>453</v>
      </c>
      <c r="K7" s="24">
        <f t="shared" si="1"/>
        <v>1703</v>
      </c>
      <c r="L7" s="23">
        <f t="shared" si="1"/>
        <v>682</v>
      </c>
      <c r="M7" s="1">
        <f t="shared" si="1"/>
        <v>0</v>
      </c>
      <c r="N7" s="1">
        <f t="shared" si="1"/>
        <v>0</v>
      </c>
      <c r="O7" s="1">
        <f t="shared" si="1"/>
        <v>1</v>
      </c>
      <c r="P7" s="24">
        <f t="shared" si="1"/>
        <v>681</v>
      </c>
      <c r="Q7" s="120">
        <f>G7+B7+L7</f>
        <v>20350</v>
      </c>
      <c r="R7" s="53"/>
      <c r="S7" s="46"/>
      <c r="T7" s="63"/>
      <c r="U7" s="4">
        <f>Август!Q7-Июль!Q7</f>
        <v>37</v>
      </c>
    </row>
    <row r="8" spans="1:21" s="5" customFormat="1" x14ac:dyDescent="0.25">
      <c r="A8" s="69" t="s">
        <v>2</v>
      </c>
      <c r="B8" s="25">
        <f>C8+D8+E8+F8</f>
        <v>10837</v>
      </c>
      <c r="C8" s="16"/>
      <c r="D8" s="16"/>
      <c r="E8" s="16">
        <v>137</v>
      </c>
      <c r="F8" s="26">
        <v>10700</v>
      </c>
      <c r="G8" s="25">
        <f t="shared" ref="G8:G9" si="2">H8+I8+J8+K8</f>
        <v>1102</v>
      </c>
      <c r="H8" s="16"/>
      <c r="I8" s="16">
        <v>7</v>
      </c>
      <c r="J8" s="16">
        <v>338</v>
      </c>
      <c r="K8" s="26">
        <v>757</v>
      </c>
      <c r="L8" s="25">
        <f t="shared" ref="L8:L9" si="3">M8+N8+O8+P8</f>
        <v>115</v>
      </c>
      <c r="M8" s="16"/>
      <c r="N8" s="16"/>
      <c r="O8" s="16">
        <v>1</v>
      </c>
      <c r="P8" s="26">
        <v>114</v>
      </c>
      <c r="Q8" s="121">
        <f t="shared" si="0"/>
        <v>12054</v>
      </c>
      <c r="R8" s="53"/>
      <c r="S8" s="42"/>
      <c r="T8" s="49"/>
      <c r="U8" s="4">
        <f>Август!Q8-Июль!Q8</f>
        <v>17</v>
      </c>
    </row>
    <row r="9" spans="1:21" s="5" customFormat="1" x14ac:dyDescent="0.25">
      <c r="A9" s="69" t="s">
        <v>3</v>
      </c>
      <c r="B9" s="25">
        <f>C9+D9+E9+F9</f>
        <v>6668</v>
      </c>
      <c r="C9" s="16"/>
      <c r="D9" s="16"/>
      <c r="E9" s="16">
        <v>12</v>
      </c>
      <c r="F9" s="26">
        <v>6656</v>
      </c>
      <c r="G9" s="25">
        <f t="shared" si="2"/>
        <v>1061</v>
      </c>
      <c r="H9" s="16"/>
      <c r="I9" s="16"/>
      <c r="J9" s="16">
        <v>115</v>
      </c>
      <c r="K9" s="26">
        <v>946</v>
      </c>
      <c r="L9" s="25">
        <f t="shared" si="3"/>
        <v>567</v>
      </c>
      <c r="M9" s="16"/>
      <c r="N9" s="16"/>
      <c r="O9" s="16"/>
      <c r="P9" s="26">
        <v>567</v>
      </c>
      <c r="Q9" s="121">
        <f t="shared" si="0"/>
        <v>8296</v>
      </c>
      <c r="R9" s="53"/>
      <c r="S9" s="42"/>
      <c r="T9" s="49"/>
      <c r="U9" s="4">
        <f>Август!Q9-Июль!Q9</f>
        <v>20</v>
      </c>
    </row>
    <row r="10" spans="1:21" s="5" customFormat="1" x14ac:dyDescent="0.25">
      <c r="A10" s="71" t="s">
        <v>61</v>
      </c>
      <c r="B10" s="114">
        <f>C10+D10+E10+F10</f>
        <v>14054</v>
      </c>
      <c r="C10" s="115"/>
      <c r="D10" s="115"/>
      <c r="E10" s="115">
        <v>6</v>
      </c>
      <c r="F10" s="116">
        <v>14048</v>
      </c>
      <c r="G10" s="114">
        <f t="shared" ref="G10:G12" si="4">H10+I10+J10+K10</f>
        <v>1364</v>
      </c>
      <c r="H10" s="115"/>
      <c r="I10" s="115"/>
      <c r="J10" s="115">
        <v>97</v>
      </c>
      <c r="K10" s="116">
        <v>1267</v>
      </c>
      <c r="L10" s="114">
        <f t="shared" ref="L10:L12" si="5">M10+N10+O10+P10</f>
        <v>254</v>
      </c>
      <c r="M10" s="115"/>
      <c r="N10" s="115"/>
      <c r="O10" s="115"/>
      <c r="P10" s="116">
        <v>254</v>
      </c>
      <c r="Q10" s="123">
        <f t="shared" si="0"/>
        <v>15672</v>
      </c>
      <c r="R10" s="53"/>
      <c r="S10" s="43"/>
      <c r="T10" s="55"/>
      <c r="U10" s="4">
        <f>Август!Q10-Июль!Q10</f>
        <v>-4</v>
      </c>
    </row>
    <row r="11" spans="1:21" s="5" customFormat="1" x14ac:dyDescent="0.25">
      <c r="A11" s="71" t="s">
        <v>62</v>
      </c>
      <c r="B11" s="114">
        <f>C11+D11+E11+F11</f>
        <v>11110</v>
      </c>
      <c r="C11" s="115"/>
      <c r="D11" s="115"/>
      <c r="E11" s="115">
        <v>1</v>
      </c>
      <c r="F11" s="116">
        <v>11109</v>
      </c>
      <c r="G11" s="114">
        <f t="shared" si="4"/>
        <v>1166</v>
      </c>
      <c r="H11" s="115"/>
      <c r="I11" s="115"/>
      <c r="J11" s="115">
        <v>136</v>
      </c>
      <c r="K11" s="116">
        <v>1030</v>
      </c>
      <c r="L11" s="114">
        <f t="shared" si="5"/>
        <v>255</v>
      </c>
      <c r="M11" s="115"/>
      <c r="N11" s="115"/>
      <c r="O11" s="115"/>
      <c r="P11" s="116">
        <v>255</v>
      </c>
      <c r="Q11" s="123">
        <f t="shared" si="0"/>
        <v>12531</v>
      </c>
      <c r="R11" s="53"/>
      <c r="S11" s="43"/>
      <c r="T11" s="55"/>
      <c r="U11" s="4">
        <f>Август!Q11-Июль!Q11</f>
        <v>-21</v>
      </c>
    </row>
    <row r="12" spans="1:21" s="15" customFormat="1" x14ac:dyDescent="0.25">
      <c r="A12" s="71" t="s">
        <v>4</v>
      </c>
      <c r="B12" s="28">
        <f>C12+D12+E12+F12</f>
        <v>10462</v>
      </c>
      <c r="C12" s="2"/>
      <c r="D12" s="2"/>
      <c r="E12" s="2">
        <v>6</v>
      </c>
      <c r="F12" s="29">
        <v>10456</v>
      </c>
      <c r="G12" s="28">
        <f t="shared" si="4"/>
        <v>1966</v>
      </c>
      <c r="H12" s="2"/>
      <c r="I12" s="2">
        <v>8</v>
      </c>
      <c r="J12" s="2">
        <v>248</v>
      </c>
      <c r="K12" s="29">
        <v>1710</v>
      </c>
      <c r="L12" s="28">
        <f t="shared" si="5"/>
        <v>601</v>
      </c>
      <c r="M12" s="2"/>
      <c r="N12" s="2"/>
      <c r="O12" s="2"/>
      <c r="P12" s="29">
        <v>601</v>
      </c>
      <c r="Q12" s="119">
        <f t="shared" si="0"/>
        <v>13029</v>
      </c>
      <c r="R12" s="56"/>
      <c r="S12" s="47"/>
      <c r="T12" s="89"/>
      <c r="U12" s="4">
        <f>Август!Q12-Июль!Q12</f>
        <v>0</v>
      </c>
    </row>
    <row r="13" spans="1:21" s="4" customFormat="1" x14ac:dyDescent="0.25">
      <c r="A13" s="70" t="s">
        <v>5</v>
      </c>
      <c r="B13" s="23">
        <f t="shared" ref="B13:P13" si="6">B14+B15</f>
        <v>15960</v>
      </c>
      <c r="C13" s="1">
        <f t="shared" si="6"/>
        <v>0</v>
      </c>
      <c r="D13" s="1">
        <f t="shared" si="6"/>
        <v>0</v>
      </c>
      <c r="E13" s="1">
        <f t="shared" si="6"/>
        <v>5</v>
      </c>
      <c r="F13" s="24">
        <f t="shared" si="6"/>
        <v>15955</v>
      </c>
      <c r="G13" s="23">
        <f t="shared" si="6"/>
        <v>2093</v>
      </c>
      <c r="H13" s="1">
        <f t="shared" si="6"/>
        <v>0</v>
      </c>
      <c r="I13" s="1">
        <f t="shared" si="6"/>
        <v>0</v>
      </c>
      <c r="J13" s="1">
        <f t="shared" si="6"/>
        <v>229</v>
      </c>
      <c r="K13" s="24">
        <f t="shared" si="6"/>
        <v>1864</v>
      </c>
      <c r="L13" s="23">
        <f t="shared" si="6"/>
        <v>650</v>
      </c>
      <c r="M13" s="1">
        <f t="shared" si="6"/>
        <v>0</v>
      </c>
      <c r="N13" s="1">
        <f t="shared" si="6"/>
        <v>0</v>
      </c>
      <c r="O13" s="1">
        <f t="shared" si="6"/>
        <v>4</v>
      </c>
      <c r="P13" s="24">
        <f t="shared" si="6"/>
        <v>646</v>
      </c>
      <c r="Q13" s="120">
        <f t="shared" si="0"/>
        <v>18703</v>
      </c>
      <c r="R13" s="53"/>
      <c r="S13" s="88"/>
      <c r="T13" s="89"/>
      <c r="U13" s="4">
        <f>Август!Q13-Июль!Q13</f>
        <v>72</v>
      </c>
    </row>
    <row r="14" spans="1:21" s="5" customFormat="1" x14ac:dyDescent="0.25">
      <c r="A14" s="69" t="s">
        <v>6</v>
      </c>
      <c r="B14" s="25">
        <f>C14+D14+E14+F14</f>
        <v>2968</v>
      </c>
      <c r="C14" s="16"/>
      <c r="D14" s="16"/>
      <c r="E14" s="16">
        <v>5</v>
      </c>
      <c r="F14" s="26">
        <v>2963</v>
      </c>
      <c r="G14" s="25">
        <f t="shared" ref="G14:G18" si="7">H14+I14+J14+K14</f>
        <v>757</v>
      </c>
      <c r="H14" s="16"/>
      <c r="I14" s="16"/>
      <c r="J14" s="16">
        <v>120</v>
      </c>
      <c r="K14" s="26">
        <v>637</v>
      </c>
      <c r="L14" s="25">
        <f t="shared" ref="L14:L18" si="8">M14+N14+O14+P14</f>
        <v>354</v>
      </c>
      <c r="M14" s="16"/>
      <c r="N14" s="16"/>
      <c r="O14" s="16">
        <v>4</v>
      </c>
      <c r="P14" s="26">
        <v>350</v>
      </c>
      <c r="Q14" s="121">
        <f t="shared" si="0"/>
        <v>4079</v>
      </c>
      <c r="R14" s="53"/>
      <c r="S14" s="43"/>
      <c r="T14" s="55"/>
      <c r="U14" s="4">
        <f>Август!Q14-Июль!Q14</f>
        <v>1</v>
      </c>
    </row>
    <row r="15" spans="1:21" s="5" customFormat="1" x14ac:dyDescent="0.25">
      <c r="A15" s="72" t="s">
        <v>7</v>
      </c>
      <c r="B15" s="25">
        <f>C15+D15+E15+F15</f>
        <v>12992</v>
      </c>
      <c r="C15" s="16"/>
      <c r="D15" s="16"/>
      <c r="E15" s="16"/>
      <c r="F15" s="26">
        <v>12992</v>
      </c>
      <c r="G15" s="25">
        <f t="shared" si="7"/>
        <v>1336</v>
      </c>
      <c r="H15" s="16"/>
      <c r="I15" s="16"/>
      <c r="J15" s="16">
        <v>109</v>
      </c>
      <c r="K15" s="26">
        <v>1227</v>
      </c>
      <c r="L15" s="25">
        <f t="shared" si="8"/>
        <v>296</v>
      </c>
      <c r="M15" s="16"/>
      <c r="N15" s="16"/>
      <c r="O15" s="16"/>
      <c r="P15" s="26">
        <v>296</v>
      </c>
      <c r="Q15" s="121">
        <f t="shared" si="0"/>
        <v>14624</v>
      </c>
      <c r="R15" s="53"/>
      <c r="S15" s="43"/>
      <c r="T15" s="55"/>
      <c r="U15" s="4">
        <f>Август!Q15-Июль!Q15</f>
        <v>71</v>
      </c>
    </row>
    <row r="16" spans="1:21" s="6" customFormat="1" x14ac:dyDescent="0.25">
      <c r="A16" s="71" t="s">
        <v>8</v>
      </c>
      <c r="B16" s="28">
        <f t="shared" ref="B16:B20" si="9">C16+D16+E16+F16</f>
        <v>17927</v>
      </c>
      <c r="C16" s="1"/>
      <c r="D16" s="1"/>
      <c r="E16" s="1">
        <v>5</v>
      </c>
      <c r="F16" s="24">
        <v>17922</v>
      </c>
      <c r="G16" s="28">
        <f t="shared" si="7"/>
        <v>2110</v>
      </c>
      <c r="H16" s="1">
        <v>1</v>
      </c>
      <c r="I16" s="1">
        <v>2</v>
      </c>
      <c r="J16" s="1">
        <v>102</v>
      </c>
      <c r="K16" s="24">
        <v>2005</v>
      </c>
      <c r="L16" s="28">
        <f t="shared" si="8"/>
        <v>148</v>
      </c>
      <c r="M16" s="1"/>
      <c r="N16" s="1"/>
      <c r="O16" s="1"/>
      <c r="P16" s="24">
        <v>148</v>
      </c>
      <c r="Q16" s="119">
        <f t="shared" si="0"/>
        <v>20185</v>
      </c>
      <c r="R16" s="53"/>
      <c r="S16" s="47"/>
      <c r="T16" s="89"/>
      <c r="U16" s="4">
        <f>Август!Q16-Июль!Q16</f>
        <v>9</v>
      </c>
    </row>
    <row r="17" spans="1:21" s="15" customFormat="1" x14ac:dyDescent="0.25">
      <c r="A17" s="71" t="s">
        <v>9</v>
      </c>
      <c r="B17" s="28">
        <f t="shared" si="9"/>
        <v>14940</v>
      </c>
      <c r="C17" s="2"/>
      <c r="D17" s="2"/>
      <c r="E17" s="2">
        <v>6</v>
      </c>
      <c r="F17" s="29">
        <v>14934</v>
      </c>
      <c r="G17" s="28">
        <f t="shared" si="7"/>
        <v>1553</v>
      </c>
      <c r="H17" s="2"/>
      <c r="I17" s="2"/>
      <c r="J17" s="2">
        <v>34</v>
      </c>
      <c r="K17" s="29">
        <v>1519</v>
      </c>
      <c r="L17" s="28">
        <f t="shared" si="8"/>
        <v>744</v>
      </c>
      <c r="M17" s="2"/>
      <c r="N17" s="2"/>
      <c r="O17" s="2">
        <v>4</v>
      </c>
      <c r="P17" s="29">
        <v>740</v>
      </c>
      <c r="Q17" s="119">
        <f t="shared" si="0"/>
        <v>17237</v>
      </c>
      <c r="R17" s="56"/>
      <c r="S17" s="110"/>
      <c r="T17" s="89"/>
      <c r="U17" s="4">
        <f>Август!Q17-Июль!Q17</f>
        <v>81</v>
      </c>
    </row>
    <row r="18" spans="1:21" s="6" customFormat="1" x14ac:dyDescent="0.25">
      <c r="A18" s="70" t="s">
        <v>10</v>
      </c>
      <c r="B18" s="28">
        <f t="shared" si="9"/>
        <v>13364</v>
      </c>
      <c r="C18" s="2"/>
      <c r="D18" s="2"/>
      <c r="E18" s="2">
        <v>2</v>
      </c>
      <c r="F18" s="29">
        <v>13362</v>
      </c>
      <c r="G18" s="28">
        <f t="shared" si="7"/>
        <v>1181</v>
      </c>
      <c r="H18" s="1"/>
      <c r="I18" s="1"/>
      <c r="J18" s="1">
        <v>127</v>
      </c>
      <c r="K18" s="24">
        <v>1054</v>
      </c>
      <c r="L18" s="28">
        <f t="shared" si="8"/>
        <v>267</v>
      </c>
      <c r="M18" s="1"/>
      <c r="N18" s="1"/>
      <c r="O18" s="1"/>
      <c r="P18" s="24">
        <v>267</v>
      </c>
      <c r="Q18" s="119">
        <f t="shared" si="0"/>
        <v>14812</v>
      </c>
      <c r="R18" s="59"/>
      <c r="S18" s="47"/>
      <c r="T18" s="89"/>
      <c r="U18" s="4">
        <f>Август!Q18-Июль!Q18</f>
        <v>8</v>
      </c>
    </row>
    <row r="19" spans="1:21" s="6" customFormat="1" x14ac:dyDescent="0.25">
      <c r="A19" s="70" t="s">
        <v>11</v>
      </c>
      <c r="B19" s="28">
        <f t="shared" si="9"/>
        <v>4800</v>
      </c>
      <c r="C19" s="1"/>
      <c r="D19" s="1"/>
      <c r="E19" s="1"/>
      <c r="F19" s="24">
        <v>4800</v>
      </c>
      <c r="G19" s="28">
        <f>H19+I19+J19+K19</f>
        <v>632</v>
      </c>
      <c r="H19" s="1"/>
      <c r="I19" s="1"/>
      <c r="J19" s="1">
        <v>11</v>
      </c>
      <c r="K19" s="24">
        <v>621</v>
      </c>
      <c r="L19" s="28">
        <f>M19+N19+O19+P19</f>
        <v>259</v>
      </c>
      <c r="M19" s="1"/>
      <c r="N19" s="1"/>
      <c r="O19" s="1"/>
      <c r="P19" s="24">
        <v>259</v>
      </c>
      <c r="Q19" s="119">
        <f t="shared" si="0"/>
        <v>5691</v>
      </c>
      <c r="R19" s="59"/>
      <c r="S19" s="47"/>
      <c r="T19" s="89"/>
      <c r="U19" s="4">
        <f>Август!Q19-Июль!Q19</f>
        <v>5</v>
      </c>
    </row>
    <row r="20" spans="1:21" s="6" customFormat="1" x14ac:dyDescent="0.25">
      <c r="A20" s="70" t="s">
        <v>12</v>
      </c>
      <c r="B20" s="28">
        <f t="shared" si="9"/>
        <v>1149</v>
      </c>
      <c r="C20" s="1"/>
      <c r="D20" s="1"/>
      <c r="E20" s="1"/>
      <c r="F20" s="24">
        <v>1149</v>
      </c>
      <c r="G20" s="28">
        <f t="shared" ref="G20" si="10">H20+I20+J20+K20</f>
        <v>234</v>
      </c>
      <c r="H20" s="1"/>
      <c r="I20" s="1"/>
      <c r="J20" s="1">
        <v>7</v>
      </c>
      <c r="K20" s="24">
        <v>227</v>
      </c>
      <c r="L20" s="28">
        <f t="shared" ref="L20" si="11">M20+N20+O20+P20</f>
        <v>100</v>
      </c>
      <c r="M20" s="1"/>
      <c r="N20" s="1"/>
      <c r="O20" s="1"/>
      <c r="P20" s="24">
        <v>100</v>
      </c>
      <c r="Q20" s="119">
        <f t="shared" si="0"/>
        <v>1483</v>
      </c>
      <c r="R20" s="59"/>
      <c r="S20" s="47"/>
      <c r="T20" s="89"/>
      <c r="U20" s="4">
        <f>Август!Q20-Июль!Q20</f>
        <v>-3</v>
      </c>
    </row>
    <row r="21" spans="1:21" ht="16.5" thickBot="1" x14ac:dyDescent="0.3">
      <c r="A21" s="73" t="s">
        <v>18</v>
      </c>
      <c r="B21" s="30">
        <f>B5+B6+B7+B10+B11+B12+B13+B16+B17+B18+B19+B20</f>
        <v>141390</v>
      </c>
      <c r="C21" s="30">
        <f>C5+C6+C7+C10+C11+C12+C13+C16+C17+C18+C19+C20</f>
        <v>0</v>
      </c>
      <c r="D21" s="30">
        <f>D5+D6+D7+D10+D11+D12+D13+D16+D17+D18+D19+D20</f>
        <v>0</v>
      </c>
      <c r="E21" s="31">
        <f t="shared" ref="E21:P21" si="12">E5+E6+E7+E10+E11+E12+E13+E16+E17+E18+E19+E20</f>
        <v>229</v>
      </c>
      <c r="F21" s="32">
        <f t="shared" si="12"/>
        <v>141161</v>
      </c>
      <c r="G21" s="30">
        <f t="shared" si="12"/>
        <v>20116</v>
      </c>
      <c r="H21" s="31">
        <f t="shared" si="12"/>
        <v>1</v>
      </c>
      <c r="I21" s="31">
        <f t="shared" si="12"/>
        <v>21</v>
      </c>
      <c r="J21" s="31">
        <f t="shared" si="12"/>
        <v>1800</v>
      </c>
      <c r="K21" s="32">
        <f t="shared" si="12"/>
        <v>18294</v>
      </c>
      <c r="L21" s="30">
        <f t="shared" si="12"/>
        <v>7231</v>
      </c>
      <c r="M21" s="31">
        <f>M5+M6+M7+M10+M11+M12+M13+M16+M17+M18+M19+M20</f>
        <v>0</v>
      </c>
      <c r="N21" s="31">
        <f t="shared" si="12"/>
        <v>0</v>
      </c>
      <c r="O21" s="31">
        <f t="shared" si="12"/>
        <v>9</v>
      </c>
      <c r="P21" s="32">
        <f t="shared" si="12"/>
        <v>7222</v>
      </c>
      <c r="Q21" s="122">
        <f>G21+B21+L21</f>
        <v>168737</v>
      </c>
      <c r="R21" s="60"/>
      <c r="S21" s="64"/>
      <c r="T21" s="65"/>
      <c r="U21" s="4">
        <f>Август!Q21-Июль!Q21</f>
        <v>189</v>
      </c>
    </row>
    <row r="22" spans="1:21" x14ac:dyDescent="0.25">
      <c r="B22"/>
      <c r="Q22" s="41">
        <f>E21+F21+H21+I21+J21+K21+O21+P21</f>
        <v>168737</v>
      </c>
      <c r="S22" s="20"/>
    </row>
    <row r="24" spans="1:21" x14ac:dyDescent="0.25">
      <c r="B24">
        <f>B21-Июль!B21</f>
        <v>194</v>
      </c>
      <c r="C24">
        <f>C21-Июль!C21</f>
        <v>0</v>
      </c>
      <c r="D24">
        <f>D21-Июль!D21</f>
        <v>0</v>
      </c>
      <c r="E24">
        <f>E21-Июль!E21</f>
        <v>3</v>
      </c>
      <c r="F24">
        <f>F21-Июль!F21</f>
        <v>191</v>
      </c>
      <c r="G24">
        <f>G21-Июль!G21</f>
        <v>6</v>
      </c>
      <c r="H24">
        <f>H21-Июль!H21</f>
        <v>0</v>
      </c>
      <c r="I24">
        <f>I21-Июль!I21</f>
        <v>-3</v>
      </c>
      <c r="J24">
        <f>J21-Июль!J21</f>
        <v>4</v>
      </c>
      <c r="K24">
        <f>K21-Июль!K21</f>
        <v>5</v>
      </c>
      <c r="L24">
        <f>L21-Июль!L21</f>
        <v>-11</v>
      </c>
      <c r="M24">
        <f>M21-Июль!M21</f>
        <v>0</v>
      </c>
      <c r="N24">
        <f>N21-Июль!N21</f>
        <v>0</v>
      </c>
      <c r="O24">
        <f>O21-Июль!O21</f>
        <v>0</v>
      </c>
      <c r="P24">
        <f>P21-Июль!P21</f>
        <v>-11</v>
      </c>
      <c r="Q24">
        <f>Q21-Июль!Q21</f>
        <v>189</v>
      </c>
    </row>
  </sheetData>
  <mergeCells count="6">
    <mergeCell ref="R1:T3"/>
    <mergeCell ref="Q1:Q4"/>
    <mergeCell ref="A1:A4"/>
    <mergeCell ref="B1:F3"/>
    <mergeCell ref="G1:K3"/>
    <mergeCell ref="L1:P3"/>
  </mergeCells>
  <conditionalFormatting sqref="G17:G19 B17:B19 B21 G12:G15 B12:B15 B5:B10 G5:G10 Q5:Q10 L5:L10">
    <cfRule type="cellIs" dxfId="74" priority="18" operator="equal">
      <formula>0</formula>
    </cfRule>
  </conditionalFormatting>
  <conditionalFormatting sqref="Q17:Q19 Q21 Q12:Q15">
    <cfRule type="cellIs" dxfId="73" priority="17" operator="equal">
      <formula>0</formula>
    </cfRule>
  </conditionalFormatting>
  <conditionalFormatting sqref="L17:L19 L12:L15">
    <cfRule type="cellIs" dxfId="72" priority="16" operator="equal">
      <formula>0</formula>
    </cfRule>
  </conditionalFormatting>
  <conditionalFormatting sqref="B16 G16">
    <cfRule type="cellIs" dxfId="71" priority="15" operator="equal">
      <formula>0</formula>
    </cfRule>
  </conditionalFormatting>
  <conditionalFormatting sqref="Q16">
    <cfRule type="cellIs" dxfId="70" priority="14" operator="equal">
      <formula>0</formula>
    </cfRule>
  </conditionalFormatting>
  <conditionalFormatting sqref="L16">
    <cfRule type="cellIs" dxfId="69" priority="13" operator="equal">
      <formula>0</formula>
    </cfRule>
  </conditionalFormatting>
  <conditionalFormatting sqref="B20 G20">
    <cfRule type="cellIs" dxfId="68" priority="12" operator="equal">
      <formula>0</formula>
    </cfRule>
  </conditionalFormatting>
  <conditionalFormatting sqref="Q20">
    <cfRule type="cellIs" dxfId="67" priority="11" operator="equal">
      <formula>0</formula>
    </cfRule>
  </conditionalFormatting>
  <conditionalFormatting sqref="L20">
    <cfRule type="cellIs" dxfId="66" priority="10" operator="equal">
      <formula>0</formula>
    </cfRule>
  </conditionalFormatting>
  <conditionalFormatting sqref="B11 G11">
    <cfRule type="cellIs" dxfId="65" priority="9" operator="equal">
      <formula>0</formula>
    </cfRule>
  </conditionalFormatting>
  <conditionalFormatting sqref="Q11">
    <cfRule type="cellIs" dxfId="64" priority="8" operator="equal">
      <formula>0</formula>
    </cfRule>
  </conditionalFormatting>
  <conditionalFormatting sqref="L11">
    <cfRule type="cellIs" dxfId="63" priority="7" operator="equal">
      <formula>0</formula>
    </cfRule>
  </conditionalFormatting>
  <conditionalFormatting sqref="E21:P21">
    <cfRule type="cellIs" dxfId="62" priority="3" operator="equal">
      <formula>0</formula>
    </cfRule>
  </conditionalFormatting>
  <conditionalFormatting sqref="C21">
    <cfRule type="cellIs" dxfId="61" priority="2" operator="equal">
      <formula>0</formula>
    </cfRule>
  </conditionalFormatting>
  <conditionalFormatting sqref="D21">
    <cfRule type="cellIs" dxfId="60" priority="1" operator="equal">
      <formula>0</formula>
    </cfRule>
  </conditionalFormatting>
  <pageMargins left="0.25" right="0.25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Свод по году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2024-02-27T02:12:32Z</dcterms:modified>
</cp:coreProperties>
</file>